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Базы\01_06_2022\Готовые базы\Demo\"/>
    </mc:Choice>
  </mc:AlternateContent>
  <xr:revisionPtr revIDLastSave="0" documentId="13_ncr:1_{0FF6F2AD-BA1B-4EAE-BC38-3A527E2C096C}" xr6:coauthVersionLast="40" xr6:coauthVersionMax="40" xr10:uidLastSave="{00000000-0000-0000-0000-000000000000}"/>
  <bookViews>
    <workbookView xWindow="0" yWindow="0" windowWidth="24000" windowHeight="114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2" i="1" l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 l="1"/>
  <c r="A32" i="1"/>
  <c r="A31" i="1"/>
  <c r="A30" i="1"/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<sst xmlns="http://schemas.openxmlformats.org/spreadsheetml/2006/main" count="2245" uniqueCount="966">
  <si>
    <t>ID</t>
  </si>
  <si>
    <t>Название</t>
  </si>
  <si>
    <t>Регион</t>
  </si>
  <si>
    <t>Район</t>
  </si>
  <si>
    <t>Город</t>
  </si>
  <si>
    <t>Район города</t>
  </si>
  <si>
    <t>Адрес</t>
  </si>
  <si>
    <t>Индекс</t>
  </si>
  <si>
    <t>Телефон</t>
  </si>
  <si>
    <t>Мобильный телефон</t>
  </si>
  <si>
    <t>Email</t>
  </si>
  <si>
    <t>Сайт</t>
  </si>
  <si>
    <t>Рубрика</t>
  </si>
  <si>
    <t>Подрубрика</t>
  </si>
  <si>
    <t>Время работы</t>
  </si>
  <si>
    <t>Способы оплаты</t>
  </si>
  <si>
    <t>whatsapp</t>
  </si>
  <si>
    <t>viber</t>
  </si>
  <si>
    <t>telegram</t>
  </si>
  <si>
    <t>facebook</t>
  </si>
  <si>
    <t>instagram</t>
  </si>
  <si>
    <t>vkontakte</t>
  </si>
  <si>
    <t>odnoklassniki</t>
  </si>
  <si>
    <t>youtube</t>
  </si>
  <si>
    <t>twitter</t>
  </si>
  <si>
    <t>skype</t>
  </si>
  <si>
    <t>icq</t>
  </si>
  <si>
    <t>googleplus</t>
  </si>
  <si>
    <t>linkedin</t>
  </si>
  <si>
    <t>pinterest</t>
  </si>
  <si>
    <t>Широта</t>
  </si>
  <si>
    <t>Долгота</t>
  </si>
  <si>
    <t>Дианэт, оператор связи</t>
  </si>
  <si>
    <t>Алтайский край</t>
  </si>
  <si>
    <t>Алейск городской округ</t>
  </si>
  <si>
    <t>Алейск</t>
  </si>
  <si>
    <t>Советская улица, 100а</t>
  </si>
  <si>
    <t>8‒800‒333‒91‒58</t>
  </si>
  <si>
    <t>http://dianet.ru</t>
  </si>
  <si>
    <t>Интернет, Охрана / Безопасность, Услуги связи</t>
  </si>
  <si>
    <t>Интернет-провайдеры, Операторы кабельного телевидения, Системы безопасности и охраны, Услуги телефонной связи</t>
  </si>
  <si>
    <t>Пн: c 09:00-18:00, Вт: c 09:00-18:00, Ср: c 09:00-18:00, Чт: c 09:00-18:00, Пт: c 09:00-18:00, Сб: выходной, Вс: выходной</t>
  </si>
  <si>
    <t>https://instagram.com/dianet.dom</t>
  </si>
  <si>
    <t>https://vk.com/dianet_ru</t>
  </si>
  <si>
    <t>Охрана / Безопасность</t>
  </si>
  <si>
    <t>Вневедомственная охрана</t>
  </si>
  <si>
    <t>Ежедневно с 00:00 до 24:00</t>
  </si>
  <si>
    <t>Железнодорожный район</t>
  </si>
  <si>
    <t>Оплата картой, Наличный расчёт, Оплата через банк, Оплата эл. кошельком</t>
  </si>
  <si>
    <t>Центральный район</t>
  </si>
  <si>
    <t>Климатическое оборудование, Охрана / Безопасность</t>
  </si>
  <si>
    <t>Пн: c 09:00-12:00, Вт: c 09:00-12:00, Ср: c 09:00-12:00, Чт: c 09:00-12:00, Пт: c 09:00-12:00, Сб: выходной, Вс: выходной</t>
  </si>
  <si>
    <t>Оплата через банк</t>
  </si>
  <si>
    <t>Наличный расчёт, Оплата через банк</t>
  </si>
  <si>
    <t>Пн: c 09:00-17:00, Вт: c 09:00-17:00, Ср: c 09:00-17:00, Чт: c 09:00-17:00, Пт: c 09:00-17:00, Сб: выходной, Вс: выходной</t>
  </si>
  <si>
    <t>Наличный расчёт, Оплата через банк, Перевод с карты</t>
  </si>
  <si>
    <t>Монтаж охранно-пожарных систем, Услуги охраны</t>
  </si>
  <si>
    <t>Пн: c 08:00-12:00, Вт: c 08:00-12:00, Ср: c 08:00-12:00, Чт: c 08:00-12:00, Пт: c 08:00-12:00, Сб: выходной, Вс: выходной</t>
  </si>
  <si>
    <t>Охрана / Безопасность, Средства связи</t>
  </si>
  <si>
    <t>Оплата картой, Наличный расчёт, Оплата через банк</t>
  </si>
  <si>
    <t>Пн: c 08:00-17:00, Вт: c 08:00-17:00, Ср: c 08:00-17:00, Чт: c 08:00-17:00, Пт: c 08:00-17:00, Сб: выходной, Вс: выходной</t>
  </si>
  <si>
    <t>Ленинский район</t>
  </si>
  <si>
    <t>Пн: c 09:00-13:00, Вт: c 09:00-13:00, Ср: c 09:00-13:00, Чт: c 09:00-13:00, Пт: c 09:00-13:00, Сб: выходной, Вс: выходной</t>
  </si>
  <si>
    <t>Домофоны, Монтаж охранно-пожарных систем, Огнезащитная обработка, Противопожарное оборудование / инвентарь, Системы безопасности и охраны</t>
  </si>
  <si>
    <t>Услуги охраны</t>
  </si>
  <si>
    <t>Дополнительное образование / Развивающие курсы, Охрана / Безопасность, Промышленный аудит / оценка</t>
  </si>
  <si>
    <t>Монтаж охранно-пожарных систем, Обучение по охране труда, Огнезащитная обработка, Пожарная безопасность, Противопожарное оборудование / инвентарь</t>
  </si>
  <si>
    <t>Системы безопасности и охраны</t>
  </si>
  <si>
    <t>Монтаж охранно-пожарных систем</t>
  </si>
  <si>
    <t>Пн: c 08:30-12:30, Вт: c 08:30-12:30, Ср: c 08:30-12:30, Чт: c 08:30-12:30, Пт: c 08:30-12:30, Сб: выходной, Вс: выходной</t>
  </si>
  <si>
    <t>Пн: c 08:30-16:30, Вт: c 08:30-16:30, Ср: c 08:30-16:30, Чт: c 08:30-16:30, Пт: c 08:30-16:30, Сб: выходной, Вс: выходной</t>
  </si>
  <si>
    <t>Пн: c 08:00-13:00, Вт: c 08:00-13:00, Ср: c 08:00-13:00, Чт: c 08:00-13:00, Пт: c 08:00-13:00, Сб: выходной, Вс: выходной</t>
  </si>
  <si>
    <t>Монтаж охранно-пожарных систем, Системы безопасности и охраны, Услуги охраны</t>
  </si>
  <si>
    <t>Компьютеры, Охрана / Безопасность</t>
  </si>
  <si>
    <t>Охрана / Безопасность, Строительные / монтажные работы</t>
  </si>
  <si>
    <t>Пн: c 08:00-18:00, Вт: c 08:00-18:00, Ср: c 08:00-18:00, Чт: c 08:00-18:00, Пт: c 08:00-18:00, Сб: выходной, Вс: выходной</t>
  </si>
  <si>
    <t>Отделочные материалы, Охрана / Безопасность, Строительные материалы / конструкции</t>
  </si>
  <si>
    <t>Противопожарное оборудование / инвентарь, Системы безопасности и охраны</t>
  </si>
  <si>
    <t>Пн: c 08:30-17:00, Вт: c 08:30-17:00, Ср: c 08:30-17:00, Чт: c 08:30-17:00, Пт: c 08:30-17:00, Сб: выходной, Вс: выходной</t>
  </si>
  <si>
    <t>Ежедневно с 08:00 до 18:00</t>
  </si>
  <si>
    <t>Архитектура / Проектирование / Дизайн, Охрана / Безопасность, Строительные / монтажные работы</t>
  </si>
  <si>
    <t>Оплата картой, Наличный расчёт</t>
  </si>
  <si>
    <t>Охрана / Безопасность, Промышленный аудит / оценка</t>
  </si>
  <si>
    <t>Монтаж охранно-пожарных систем, Огнезащитная обработка, Пожарная безопасность, Противопожарное оборудование / инвентарь, Системы безопасности и охраны</t>
  </si>
  <si>
    <t>Климатическое оборудование, Компьютеры, Охрана / Безопасность, Строительные / монтажные работы</t>
  </si>
  <si>
    <t>Монтаж охранно-пожарных систем, Огнезащитная обработка</t>
  </si>
  <si>
    <t>Охрана / Безопасность, Строительные материалы / конструкции</t>
  </si>
  <si>
    <t>Наличный расчёт</t>
  </si>
  <si>
    <t>Компьютеры, Охрана / Безопасность, Строительные / монтажные работы</t>
  </si>
  <si>
    <t>Ежедневно с 09:00 до 18:00</t>
  </si>
  <si>
    <t>Монтаж охранно-пожарных систем, Системы безопасности и охраны</t>
  </si>
  <si>
    <t>Ежедневно с 08:00 до 20:00</t>
  </si>
  <si>
    <t>IP-телефония, Интернет-провайдеры, Операторы кабельного телевидения, Системы безопасности и охраны, Услуги телефонной связи</t>
  </si>
  <si>
    <t>Домофоны, Системы безопасности и охраны</t>
  </si>
  <si>
    <t>Противопожарное оборудование / инвентарь</t>
  </si>
  <si>
    <t>Автосервис, Охрана / Безопасность, Средства связи</t>
  </si>
  <si>
    <t>Системы безопасности и охраны, Услуги охраны</t>
  </si>
  <si>
    <t>Охрана / Безопасность, Электротехника</t>
  </si>
  <si>
    <t>Охрана / Безопасность, Строительные / монтажные работы, Строительные материалы / конструкции</t>
  </si>
  <si>
    <t>Ежедневно с 10:00 до 20:00</t>
  </si>
  <si>
    <t>Пн: c 09:00-18:00, Вт: c 09:00-18:00, Ср: c 09:00-18:00, Чт: c 09:00-18:00, Пт: c 09:00-18:00, Сб: c 10:00-16:00, Вс: выходной</t>
  </si>
  <si>
    <t>Пн: c 09:00-18:00, Вт: c 09:00-18:00, Ср: c 09:00-18:00, Чт: c 09:00-18:00, Пт: c 09:00-18:00, Сб: c 09:00-14:00, Вс: выходной</t>
  </si>
  <si>
    <t>Пн: c 09:00-18:00, Вт: c 09:00-18:00, Ср: c 09:00-18:00, Чт: c 09:00-18:00, Пт: c 09:00-18:00, Сб: c 10:00-17:00, Вс: выходной</t>
  </si>
  <si>
    <t>Пн: c 08:30-18:00, Вт: c 08:30-18:00, Ср: c 08:30-18:00, Чт: c 08:30-18:00, Пт: c 08:30-18:00, Сб: выходной, Вс: выходной</t>
  </si>
  <si>
    <t>Интернет, Охрана / Безопасность, Средства связи, Услуги связи</t>
  </si>
  <si>
    <t>Охрана / Безопасность, Средства автоматизации и информационные технологии, Торговое оборудование</t>
  </si>
  <si>
    <t>Грузоперевозки / Транспортные услуги, Охрана / Безопасность, Строительные / монтажные работы</t>
  </si>
  <si>
    <t>Ежедневно с 09:00 до 19:00</t>
  </si>
  <si>
    <t>Автосервис, Автотовары, Охрана / Безопасность, Средства связи</t>
  </si>
  <si>
    <t>Навигационное оборудование, Системы безопасности и охраны, Системы мониторинга транспорта, Специализированное автооборудование, Тахографы</t>
  </si>
  <si>
    <t>Оплата картой, Наличный расчёт, Оплата через банк, Перевод с карты</t>
  </si>
  <si>
    <t>Амурская область</t>
  </si>
  <si>
    <t>Белогорск городской округ</t>
  </si>
  <si>
    <t>Белогорск</t>
  </si>
  <si>
    <t>Формоза-ДВ, торгово-монтажная компания</t>
  </si>
  <si>
    <t>улица Скорикова, 18</t>
  </si>
  <si>
    <t>7 (41641) 2‒23‒99</t>
  </si>
  <si>
    <t>7‒914‒597‒69‒31, 7‒914‒608‒67‒70</t>
  </si>
  <si>
    <t>gysarova@formozadv.ru, info@formozadv.ru</t>
  </si>
  <si>
    <t>http://formozadv.ru, http://www.formoza-bel.ru</t>
  </si>
  <si>
    <t>Вентиляционное / тепловое оборудование, Компьютеры / Комплектующие, Кондиционеры, Монтаж климатических систем, Огнезащитная обработка</t>
  </si>
  <si>
    <t>Пн: c 09:00-19:00, Вт: c 09:00-19:00, Ср: c 09:00-19:00, Чт: c 09:00-19:00, Пт: c 09:00-19:00, Сб: c 09:00-17:00, Вс: c 09:00-17:00</t>
  </si>
  <si>
    <t>79145976931, 79146086770</t>
  </si>
  <si>
    <t>https://instagram.com/formozadv</t>
  </si>
  <si>
    <t>Монтаж охранно-пожарных систем, Противопожарное оборудование / инвентарь</t>
  </si>
  <si>
    <t>Пн: c 08:00-18:00, Вт: c 08:00-18:00, Ср: c 08:00-18:00, Чт: c 08:00-18:00, Пт: c 08:00-18:00, Сб: c 09:00-15:00, Вс: выходной</t>
  </si>
  <si>
    <t>Интернет-провайдеры, Операторы кабельного телевидения, Системы безопасности и охраны</t>
  </si>
  <si>
    <t>Компьютеры, Охрана / Безопасность, Средства автоматизации и информационные технологии, Торговое оборудование</t>
  </si>
  <si>
    <t>Автоматизация инженерных систем, Монтаж охранно-пожарных систем, Системы безопасности и охраны</t>
  </si>
  <si>
    <t>Компьютеры, Охрана / Безопасность, Строительные материалы / конструкции</t>
  </si>
  <si>
    <t>АС ЦЕНТР, торгово-сервисная компания</t>
  </si>
  <si>
    <t>Архангельская область</t>
  </si>
  <si>
    <t>Архангельск городской округ</t>
  </si>
  <si>
    <t>Архангельск</t>
  </si>
  <si>
    <t>проспект Ломоносова, 183/1</t>
  </si>
  <si>
    <t>7 (8182) 65‒10‒15, 7 (8182) 65‒17‒10, 7 (8182) 66‒91‒44</t>
  </si>
  <si>
    <t>info@kkm29.ru</t>
  </si>
  <si>
    <t>http://www.kkm29.ru</t>
  </si>
  <si>
    <t>Автоматизация торговли, Банковское оборудование, Весовое оборудование, Контрольно-кассовая техника / Расходные материалы, Системы безопасности и охраны</t>
  </si>
  <si>
    <t>Пожарная безопасность, Противопожарное оборудование / инвентарь</t>
  </si>
  <si>
    <t>Автоматические ворота / шлагбаумы, Домофоны, Монтаж охранно-пожарных систем, Системы безопасности и охраны</t>
  </si>
  <si>
    <t>Сеть магазинов спецодежды</t>
  </si>
  <si>
    <t>Пн: c 10:00-19:00, Вт: c 10:00-19:00, Ср: c 10:00-19:00, Чт: c 10:00-19:00, Пт: c 10:00-19:00, Сб: выходной, Вс: выходной</t>
  </si>
  <si>
    <t>РЕАЛ, оператор связи для дома и бизнеса</t>
  </si>
  <si>
    <t>Астраханская область</t>
  </si>
  <si>
    <t>Астрахань городской округ</t>
  </si>
  <si>
    <t>Астрахань</t>
  </si>
  <si>
    <t>Советский район</t>
  </si>
  <si>
    <t>Кирова, 87</t>
  </si>
  <si>
    <t>7 (8512) 48‒16‒08, 7 (8512) 66‒66‒10, 7 (8512) 66‒66‒11, 7 (8512) 66‒66‒16, 7 (8512) 66‒66‒77, 7 (8512) 66‒66‒78</t>
  </si>
  <si>
    <t>corp@real.su, info@real.su, promo@real.su</t>
  </si>
  <si>
    <t>http://real.su</t>
  </si>
  <si>
    <t>https://facebook.com/117132275317013</t>
  </si>
  <si>
    <t>https://instagram.com/astrakhanreal</t>
  </si>
  <si>
    <t>https://vk.com/real_isp</t>
  </si>
  <si>
    <t>https://ok.ru/realoperat</t>
  </si>
  <si>
    <t>https://youtube.com/channel/UC2SVCgMzG3BRGAqPQaHjK7Q</t>
  </si>
  <si>
    <t>Боевая, 38</t>
  </si>
  <si>
    <t>Пн: c 09:00-17:00, Вт: c 09:00-17:00, Ср: c 09:00-17:00, Чт: c 09:00-17:00, Пт: c 09:00-17:00, Сб: c 09:00-17:00, Вс: выходной</t>
  </si>
  <si>
    <t>Пн: c 09:00-18:00, Вт: c 09:00-18:00, Ср: c 09:00-18:00, Чт: c 09:00-18:00, Пт: c 09:00-18:00, Сб: c 09:00-15:00, Вс: выходной</t>
  </si>
  <si>
    <t>Входные двери, Домофоны, Заборы / Ограждения, Системы безопасности и охраны</t>
  </si>
  <si>
    <t>ТЕХНОЛОГИИ И СИСТЕМЫ</t>
  </si>
  <si>
    <t>7 (8512) 43‒10‒92, 7 (8512) 49‒44‒07</t>
  </si>
  <si>
    <t>7‒917‒181‒54‒46</t>
  </si>
  <si>
    <t>spmatveev@mail.ru, technologysystems@mail.ru, tehnosistem2017@gmail.com</t>
  </si>
  <si>
    <t>http://texnosystems.ru</t>
  </si>
  <si>
    <t>Белгородская область</t>
  </si>
  <si>
    <t>Алло, магазин-салон</t>
  </si>
  <si>
    <t>Белгород городской округ</t>
  </si>
  <si>
    <t>Белгород</t>
  </si>
  <si>
    <t>Управа №14 'Мичуринская'</t>
  </si>
  <si>
    <t>проспект Славы, 90</t>
  </si>
  <si>
    <t>7 (4722) 320‒390, 7 (4722) 329‒223</t>
  </si>
  <si>
    <t>donate@opencart.com</t>
  </si>
  <si>
    <t>http://www.allo31.ru</t>
  </si>
  <si>
    <t>Антенное оборудование, Коммутационное оборудование, Системы безопасности и охраны, Средства радиосвязи</t>
  </si>
  <si>
    <t>Пн: c 09:00-17:00, Вт: c 09:00-17:00, Ср: c 09:00-17:00, Чт: c 09:00-18:00, Пт: c 09:00-18:00, Сб: c 10:00-16:00, Вс: выходной</t>
  </si>
  <si>
    <t>Монтаж охранно-пожарных систем, Навигационное оборудование, Системы безопасности и охраны, Системы мониторинга транспорта</t>
  </si>
  <si>
    <t>Пн: c 09:00-18:00, Вт: c 09:00-18:00, Ср: c 09:00-18:00, Чт: c 09:00-18:00, Пт: c 09:00-18:00, Сб: c 09:00-17:00, Вс: c 09:00-17:00</t>
  </si>
  <si>
    <t>Домофоны, Монтаж охранно-пожарных систем, Огнезащитная обработка, Пожарная безопасность, Системы безопасности и охраны</t>
  </si>
  <si>
    <t>Брянская область</t>
  </si>
  <si>
    <t>Брянск городской округ</t>
  </si>
  <si>
    <t>Брянск</t>
  </si>
  <si>
    <t>Альфатэк, торгово-монтажная компания</t>
  </si>
  <si>
    <t>Бежицкий район</t>
  </si>
  <si>
    <t>Бурова, 20</t>
  </si>
  <si>
    <t>7 (4832) 33‒77‒74, 7‒903‒818‒03‒03</t>
  </si>
  <si>
    <t>7‒903‒818‒03‒03</t>
  </si>
  <si>
    <t>337774@mail.ru, 9038180303@mail.ru</t>
  </si>
  <si>
    <t>http://glonass-a.ru, http://www.alfatek.su</t>
  </si>
  <si>
    <t>+79038180303, 79038180303</t>
  </si>
  <si>
    <t>IP-телефония, Интернет-провайдеры, Операторы кабельного телевидения, Системы безопасности и охраны</t>
  </si>
  <si>
    <t>Владимирская область</t>
  </si>
  <si>
    <t>Системы безопасности и охраны, Электротехническая продукция</t>
  </si>
  <si>
    <t>АЛЬФАТОР ГРУПП, производственно-торговая компания</t>
  </si>
  <si>
    <t>Владимир городской округ</t>
  </si>
  <si>
    <t>Владимир</t>
  </si>
  <si>
    <t>Фрунзенский район</t>
  </si>
  <si>
    <t>Большая Нижегородская, 71</t>
  </si>
  <si>
    <t>7 (4922) 32‒51‒27, 7 (4922) 37‒90‒73, 7‒903‒647‒60‒47</t>
  </si>
  <si>
    <t>7‒903‒647‒60‒47</t>
  </si>
  <si>
    <t>alfator@inbox.ru, info@alurus.ru</t>
  </si>
  <si>
    <t>http://alurus.ru</t>
  </si>
  <si>
    <t>Металлы, Охрана / Безопасность, Предметы интерьера / экстерьера, Промышленное оборудование, Строительные материалы / конструкции</t>
  </si>
  <si>
    <t>Автоматические ворота / шлагбаумы, Жалюзи, Заборы / Ограждения, Металлоизделия, Рольставни, Системы безопасности и охраны, Техника для склада / Вспомогательные устройства</t>
  </si>
  <si>
    <t>Пн: c 09:00-18:00, Вт: c 09:00-18:00, Ср: c 09:00-18:00, Чт: c 09:00-18:00, Пт: c 09:00-18:00, Сб: c 09:00-17:00, Вс: выходной</t>
  </si>
  <si>
    <t>Интернет, Компьютеры, Оргтехника / Офисная техника, Охрана / Безопасность</t>
  </si>
  <si>
    <t>http://www.csat.ru</t>
  </si>
  <si>
    <t>Автосервис, Охрана / Безопасность</t>
  </si>
  <si>
    <t>Пн: c 08:45-13:00, Вт: c 08:45-13:00, Ср: c 08:45-13:00, Чт: c 08:45-13:00, Пт: c 08:45-13:00, Сб: выходной, Вс: выходной</t>
  </si>
  <si>
    <t>Сатро-Паладин, торговая компания</t>
  </si>
  <si>
    <t>Волгоградская область</t>
  </si>
  <si>
    <t>Волгоград городской округ</t>
  </si>
  <si>
    <t>Волгоград</t>
  </si>
  <si>
    <t>Дзержинский район</t>
  </si>
  <si>
    <t>Силикатная, 37</t>
  </si>
  <si>
    <t>7 (8442) 56‒49‒94, 7 (8442) 566‒555</t>
  </si>
  <si>
    <t>7‒902‒098‒49‒94</t>
  </si>
  <si>
    <t>office@satro-paladin.com</t>
  </si>
  <si>
    <t>http://satro-paladin.com, http://tantos.pro</t>
  </si>
  <si>
    <t>Охрана / Безопасность, Промышленное оборудование, Электротехника</t>
  </si>
  <si>
    <t>Домофоны, Кабель / Провод, Оборудование для автоматизации промышленных предприятий, Противопожарное оборудование / инвентарь, Системы безопасности и охраны</t>
  </si>
  <si>
    <t>https://facebook.com/SatroPaladin</t>
  </si>
  <si>
    <t>https://instagram.com/satro_paladin</t>
  </si>
  <si>
    <t>director.volgograd.satro</t>
  </si>
  <si>
    <t>Автоматические ворота / шлагбаумы, Домофоны, Монтаж охранно-пожарных систем, Системы безопасности и охраны, Электромонтажные работы</t>
  </si>
  <si>
    <t>Пн: c 08:00-17:00, Вт: c 08:00-17:00, Ср: c 08:00-17:00, Чт: c 08:00-17:00, Пт: c 08:00-17:00, Сб: выходной, Вс: выходной. по предварительной записи: пн-пт</t>
  </si>
  <si>
    <t>Вологодская область</t>
  </si>
  <si>
    <t>Вологда городской округ</t>
  </si>
  <si>
    <t>Вологда</t>
  </si>
  <si>
    <t>Всероссийское добровольное пожарное общество, Вологодское областное отделение</t>
  </si>
  <si>
    <t>Козлёнская, 94а</t>
  </si>
  <si>
    <t>7 (8172) 56‒31‒12, 7 (8172) 75‒14‒30</t>
  </si>
  <si>
    <t>info@vdpo35.ru</t>
  </si>
  <si>
    <t>http://vdpo35.ru/</t>
  </si>
  <si>
    <t>Общественные / политические организации, Охрана / Безопасность</t>
  </si>
  <si>
    <t>Монтаж охранно-пожарных систем, Общественные организации, Огнезащитная обработка, Противопожарное оборудование / инвентарь, Системы безопасности и охраны</t>
  </si>
  <si>
    <t>Пн: c 08:00-12:00, Вт: c 08:00-12:00, Ср: c 08:00-12:00, Чт: c 08:00-12:00, Пт: выходной, Сб: выходной, Вс: выходной</t>
  </si>
  <si>
    <t>Воронежская область</t>
  </si>
  <si>
    <t>Воронеж городской округ</t>
  </si>
  <si>
    <t>Воронеж</t>
  </si>
  <si>
    <t>Коминтерновский район</t>
  </si>
  <si>
    <t>Транспортная, 81</t>
  </si>
  <si>
    <t>7 (473) 237‒22‒07</t>
  </si>
  <si>
    <t>magazin@01-36.ru</t>
  </si>
  <si>
    <t>http://01-36.ru</t>
  </si>
  <si>
    <t>Инструмент, Одежда / Аксессуары, Охрана / Безопасность, Спортивные товары</t>
  </si>
  <si>
    <t>Противопожарное оборудование / инвентарь, Снаряжение для туризма и отдыха, Спецодежда / Средства индивидуальной защиты, Товары для рыбалки, Электроинструмент</t>
  </si>
  <si>
    <t>Пн: c 08:00-18:00, Вт: c 08:00-18:00, Ср: c 08:00-18:00, Чт: c 08:00-18:00, Пт: c 08:00-18:00, Сб: c 09:00-18:00, Вс: выходной</t>
  </si>
  <si>
    <t>grateks_11</t>
  </si>
  <si>
    <t>Отдел вневедомственной охраны ВНГ России по Еврейской автономной области</t>
  </si>
  <si>
    <t>Еврейская автономная область</t>
  </si>
  <si>
    <t>Биробиджан городской округ</t>
  </si>
  <si>
    <t>Биробиджан</t>
  </si>
  <si>
    <t>Волочаевская, 12</t>
  </si>
  <si>
    <t>7 (42622) 2‒19‒24</t>
  </si>
  <si>
    <t>ovoeao@yandex.ru</t>
  </si>
  <si>
    <t>http://ovoeao.ru</t>
  </si>
  <si>
    <t>Системы безопасности и охраны, Системы мониторинга транспорта, Тахографы</t>
  </si>
  <si>
    <t>Забайкальский край</t>
  </si>
  <si>
    <t>Всероссийское добровольное пожарное общество, Забайкальское областное отделение</t>
  </si>
  <si>
    <t>Чита городской округ</t>
  </si>
  <si>
    <t>Чита</t>
  </si>
  <si>
    <t>Черновский район</t>
  </si>
  <si>
    <t>Рахова, 178</t>
  </si>
  <si>
    <t>7 (3022) 31‒55‒59, 7‒914‒444‒35‒25</t>
  </si>
  <si>
    <t>7‒914‒444‒35‒25</t>
  </si>
  <si>
    <t>vdpo75@yandex.ru</t>
  </si>
  <si>
    <t>http://etc75.ru, http://vdpo75.ru</t>
  </si>
  <si>
    <t>+79144443525, 79144443525</t>
  </si>
  <si>
    <t>viber://contact/?number=79144443525</t>
  </si>
  <si>
    <t>https://facebook.com/vdpo75</t>
  </si>
  <si>
    <t>https://instagram.com/vdpo75</t>
  </si>
  <si>
    <t>Монтаж охранно-пожарных систем, Системы безопасности и охраны, Системы мониторинга транспорта, Услуги охраны</t>
  </si>
  <si>
    <t>Ивановская область</t>
  </si>
  <si>
    <t>Иваново городской округ</t>
  </si>
  <si>
    <t>Иваново</t>
  </si>
  <si>
    <t>ExpertVideo, торгово-монтажная компания</t>
  </si>
  <si>
    <t>Смирнова, 47</t>
  </si>
  <si>
    <t>7 (4932) 57‒40‒70, 7 (4932) 57‒40‒78, 7 (4932) 57‒40‒91, 7‒930‒347‒40‒70</t>
  </si>
  <si>
    <t>7‒930‒347‒40‒70</t>
  </si>
  <si>
    <t>expertvideo.m@gmail.com, expertvideo@mail.ru</t>
  </si>
  <si>
    <t>http://xn--b1aebcnj7ackho0k.xn--p1ai</t>
  </si>
  <si>
    <t>+79303474070, 79303474070</t>
  </si>
  <si>
    <t>79303474070, viber://contact/?number=79303474070</t>
  </si>
  <si>
    <t>https://vk.com/exvid37</t>
  </si>
  <si>
    <t>Легион, охранное предприятие</t>
  </si>
  <si>
    <t>Кабель / Провод, Светотехника, Системы безопасности и охраны, Электротехническая продукция</t>
  </si>
  <si>
    <t>Аудио / Видео / Бытовая техника, Охрана / Безопасность, Средства связи, Электротехника</t>
  </si>
  <si>
    <t>Автоматические ворота / шлагбаумы, Домофоны, Монтаж охранно-пожарных систем, Противопожарное оборудование / инвентарь, Системы безопасности и охраны</t>
  </si>
  <si>
    <t>Пн: c 07:00-16:00, Вт: c 07:00-16:00, Ср: c 07:00-16:00, Чт: c 07:00-16:00, Пт: c 07:00-16:00, Сб: выходной, Вс: выходной</t>
  </si>
  <si>
    <t>Иркутская область</t>
  </si>
  <si>
    <t>Ангарский городской округ</t>
  </si>
  <si>
    <t>Ангарск</t>
  </si>
  <si>
    <t>Пожтехсервис</t>
  </si>
  <si>
    <t>257-й квартал, 10</t>
  </si>
  <si>
    <t>7 (3955) 61‒41‒49</t>
  </si>
  <si>
    <t>msil@list.ru</t>
  </si>
  <si>
    <t>http://pts-angarsk.ru</t>
  </si>
  <si>
    <t>Центральный округ</t>
  </si>
  <si>
    <t>Октябрьский округ</t>
  </si>
  <si>
    <t>Модернизация компьютеров, Монтаж компьютерных сетей, Монтаж охранно-пожарных систем, Ремонт компьютеров, Услуги системного администрирования</t>
  </si>
  <si>
    <t>Кабардино-Балкарская Республика</t>
  </si>
  <si>
    <t>Нальчик городской округ</t>
  </si>
  <si>
    <t>Нальчик</t>
  </si>
  <si>
    <t>Конби, торгово-производственная компания</t>
  </si>
  <si>
    <t>Идарова, 129</t>
  </si>
  <si>
    <t>7 (8662) 97‒89‒87</t>
  </si>
  <si>
    <t>7‒903‒491‒00‒30, 7‒988‒930‒00‒30</t>
  </si>
  <si>
    <t>knyazyoleg@mail.ru, oookonbi@ya.ru</t>
  </si>
  <si>
    <t>http://oookonbi.jimdo.com</t>
  </si>
  <si>
    <t>79034910030, 79889300030</t>
  </si>
  <si>
    <t>Калининградская область</t>
  </si>
  <si>
    <t>Гурьевский городской округ</t>
  </si>
  <si>
    <t>Компьютеры / Комплектующие, Ремонт компьютеров, Системы безопасности и охраны</t>
  </si>
  <si>
    <t>Телетранс Запад, центр по ремонту и обслуживанию тахографов</t>
  </si>
  <si>
    <t>пос. Константиновка</t>
  </si>
  <si>
    <t>Западная, 1</t>
  </si>
  <si>
    <t>7 (4012) 337‒044</t>
  </si>
  <si>
    <t>7‒906‒239‒87‒60</t>
  </si>
  <si>
    <t>info@teletrans39.ru</t>
  </si>
  <si>
    <t>http://teletrans39.ru</t>
  </si>
  <si>
    <t>Калужская область</t>
  </si>
  <si>
    <t>Калуга городской округ</t>
  </si>
  <si>
    <t>Калуга</t>
  </si>
  <si>
    <t>Алгонт</t>
  </si>
  <si>
    <t>Грабцевское шоссе, 43</t>
  </si>
  <si>
    <t>7 (4842) 58‒07‒07</t>
  </si>
  <si>
    <t>inbox@algont.ru</t>
  </si>
  <si>
    <t>http://www.algont.ru</t>
  </si>
  <si>
    <t>Первомайская, 6</t>
  </si>
  <si>
    <t>Камчатский край</t>
  </si>
  <si>
    <t>Елизовский район</t>
  </si>
  <si>
    <t>Елизово</t>
  </si>
  <si>
    <t>ОВО ВНГ РОССИИ ПО КАМЧАТСКОМУ КРАЮ, отдел вневедомственной охраны</t>
  </si>
  <si>
    <t>Завойко, 24в</t>
  </si>
  <si>
    <t>7 (41531) 6‒14‒60, 7 (41531) 6‒24‒43, 7 (41531) 6‒40‒39, 7 (41531) 6‒40‒52</t>
  </si>
  <si>
    <t>ovokamchatka@bk.ru</t>
  </si>
  <si>
    <t>http://ovo41.ru</t>
  </si>
  <si>
    <t>Карачаево-Черкесская Республика</t>
  </si>
  <si>
    <t>Черкесский городской округ</t>
  </si>
  <si>
    <t>Черкесск</t>
  </si>
  <si>
    <t>Стройдвор, компания</t>
  </si>
  <si>
    <t>Кавказская улица, 147</t>
  </si>
  <si>
    <t>7 (8782) 21‒33‒68, 7 (8782) 21‒33‒75, 7 (8782) 21‒38‒78, 7 (8782) 26‒67‒91, 7 (8782) 26‒70‒27</t>
  </si>
  <si>
    <t>mail@stroidvor.ru</t>
  </si>
  <si>
    <t>http://stroidvor.ru</t>
  </si>
  <si>
    <t>Климатическое оборудование, Мебель, Металлы, Отделочные материалы, Охрана / Безопасность, Промышленное оборудование, Садово-хозяйственные товары, Сантехническое оборудование, Строительные / монтажные работы, Строительные материалы / конструкции</t>
  </si>
  <si>
    <t>Входные двери, Герметики / Клеи, Гидроизоляционные материалы, Гипсокартон / Комплектующие, Деревообработка, Железобетонные изделия, Заборы / Ограждения, Замки / Скобяные изделия, Керамическая плитка / Кафель, Керамогранит, Кирпич, Котельное оборудование / Котлы, Кровельные материалы, Лакокрасочные материалы, Мебель для предприятий общественного питания, Мебель для учебных и дошкольных учреждений, Межкомнатные двери, Напольные покрытия / Комплектующие, Обои, Окна, Оргстекло / Поликарбонат, Отделочные материалы, Порошковые краски, Посуда, Промышленные тру</t>
  </si>
  <si>
    <t>Кемеровская область — Кузбасс</t>
  </si>
  <si>
    <t>Беловский городской округ</t>
  </si>
  <si>
    <t>Белово</t>
  </si>
  <si>
    <t>Goodline, оператор связи Кузбасса</t>
  </si>
  <si>
    <t>Морозова, 16а</t>
  </si>
  <si>
    <t>7 (38452) 9‒55‒55, 7 (38452) 9‒55‒82</t>
  </si>
  <si>
    <t>info@goodline.info</t>
  </si>
  <si>
    <t>http://goodline.info</t>
  </si>
  <si>
    <t>Пн: c 09:00-13:30, Вт: c 09:00-13:30, Ср: c 09:00-13:30, Чт: c 09:00-13:30, Пт: c 09:00-13:30, Сб: выходной, Вс: выходной. отдел обслуживания абонентов: пн-вс круглосуточно</t>
  </si>
  <si>
    <t>https://facebook.com/GoodLineInfo</t>
  </si>
  <si>
    <t>https://instagram.com/goodlineinfo</t>
  </si>
  <si>
    <t>https://vk.com/good_line</t>
  </si>
  <si>
    <t>https://ok.ru/goodline</t>
  </si>
  <si>
    <t>Березовский городской округ</t>
  </si>
  <si>
    <t>Березовский</t>
  </si>
  <si>
    <t>Пн: c 09:00-20:00, Вт: c 09:00-20:00, Ср: c 09:00-20:00, Чт: c 09:00-20:00, Пт: c 09:00-20:00, Сб: c 09:00-20:00, Вс: c 09:00-18:00</t>
  </si>
  <si>
    <t>https://facebook.com/vodoleysantehnika</t>
  </si>
  <si>
    <t>https://instagram.com/vodoley_santehnika</t>
  </si>
  <si>
    <t>https://vk.com/vodoley_santehnika</t>
  </si>
  <si>
    <t>https://youtube.com/channel/UCM0Hz4AM1IGROBxJxRztHUQ</t>
  </si>
  <si>
    <t>Орджоникидзе, 13</t>
  </si>
  <si>
    <t>Домофон плюс</t>
  </si>
  <si>
    <t>IT-EXPERT service, служба компьютерной помощи на выезде</t>
  </si>
  <si>
    <t>Кировская область</t>
  </si>
  <si>
    <t>Киров городской округ</t>
  </si>
  <si>
    <t>Киров</t>
  </si>
  <si>
    <t>7‒922‒661‒23‒94</t>
  </si>
  <si>
    <t>it-master.kirov@yandex.ru</t>
  </si>
  <si>
    <t>+79226612394, 79226612394</t>
  </si>
  <si>
    <t>https://vk.com/itexpert.kirov</t>
  </si>
  <si>
    <t>Костромская область</t>
  </si>
  <si>
    <t>Кострома городской округ</t>
  </si>
  <si>
    <t>Кострома</t>
  </si>
  <si>
    <t>Пламя, сервисно-монтажная компания</t>
  </si>
  <si>
    <t>Сутырина, 11</t>
  </si>
  <si>
    <t>7 (4942) 34‒31‒59, 7 (4942) 41‒34‒93</t>
  </si>
  <si>
    <t>contact@ytcvn.com</t>
  </si>
  <si>
    <t>http://xn----7sbb3bchcpadrln1p.xn--p1ai</t>
  </si>
  <si>
    <t>Пн: c 08:00-17:00, Вт: c 08:00-17:00, Ср: c 08:00-17:00, Чт: c 08:00-17:00, Пт: c 08:00-17:00, Сб: c 08:00-14:00, Вс: выходной</t>
  </si>
  <si>
    <t>Краснодарский край</t>
  </si>
  <si>
    <t>Абинский район</t>
  </si>
  <si>
    <t>Абинск</t>
  </si>
  <si>
    <t>Автоматизация и сервис, компания</t>
  </si>
  <si>
    <t>Советов, 43в</t>
  </si>
  <si>
    <t>7‒918‒325‒18‒46</t>
  </si>
  <si>
    <t>info@aiskuban.ru</t>
  </si>
  <si>
    <t>http://aiskuban.ru</t>
  </si>
  <si>
    <t>Арсенал, торговая компания</t>
  </si>
  <si>
    <t>Ленина, 67</t>
  </si>
  <si>
    <t>Автоматические ворота / шлагбаумы, Системы безопасности и охраны, Электромонтажные работы</t>
  </si>
  <si>
    <t>Красноярский край</t>
  </si>
  <si>
    <t>Ачинск городской округ</t>
  </si>
  <si>
    <t>Ачинск</t>
  </si>
  <si>
    <t>Водолей, сеть магазинов</t>
  </si>
  <si>
    <t>Спортивная, 6</t>
  </si>
  <si>
    <t>7 (391) 278‒88‒88, 7 (39151) 5‒77‒77, 8‒800‒755‒88‒88</t>
  </si>
  <si>
    <t>achinsk@vodoley.info, zakaz@vodoley.info, zapros@vodoley.info</t>
  </si>
  <si>
    <t>http://xn--b1aedqiqb.xn--p1ai</t>
  </si>
  <si>
    <t>Инструмент, Климатическое оборудование, Мебель, Отделочные материалы, Охрана / Безопасность, Предметы интерьера / экстерьера, Промышленное оборудование, Садово-хозяйственные товары, Сантехническое оборудование, Спецмагазины, Строительные материалы / конструкции, Электротехника</t>
  </si>
  <si>
    <t>Аксессуары для ванных комнат, Бензоинструмент, Герметики / Клеи, Гидроизоляционные материалы, Гидромассажное оборудование, Гипсокартон / Комплектующие, Керамическая плитка / Кафель, Котельное оборудование / Котлы, Крепёжные изделия, Мебель для ванных комнат, Напольные покрытия / Комплектующие, Насосное оборудование, Оборудование для очистки воды, Отделочные материалы, Печи / Камины, Противопожарное оборудование / инвентарь, Садово-огородный инвентарь / техника, Сантехника / Санфаянс, Сварочное оборудование, Системы водоотведения, Системы отопления / во</t>
  </si>
  <si>
    <t>Пн: c 09:00-13:00, Вт: c 09:00-13:00, Ср: c 09:00-13:00, Чт: c 09:00-13:00, Пт: c 09:00-17:00, Сб: выходной, Вс: выходной</t>
  </si>
  <si>
    <t>Автосигнализации, Системы безопасности и охраны, Услуги охраны</t>
  </si>
  <si>
    <t>Монтаж охранно-пожарных систем, Проектирование инженерных систем, Системы безопасности и охраны, Строительство / обслуживание электросетей, Электромонтажные работы</t>
  </si>
  <si>
    <t>Курганская область</t>
  </si>
  <si>
    <t>Курган городской округ</t>
  </si>
  <si>
    <t>Курган</t>
  </si>
  <si>
    <t>РегионТорг, оптово-розничное предприятие</t>
  </si>
  <si>
    <t>проспект Машиностроителей, 30</t>
  </si>
  <si>
    <t>7 (3522) 601‒701</t>
  </si>
  <si>
    <t>pr@regiontorg.com</t>
  </si>
  <si>
    <t>http://www.regiontorg.com</t>
  </si>
  <si>
    <t>Инструмент, Климатическое оборудование, Мебель, Охрана / Безопасность, Промышленное оборудование, Садово-хозяйственные товары, Сантехническое оборудование, Строительные материалы / конструкции, Электроника, Электротехника</t>
  </si>
  <si>
    <t>Вентиляционное / тепловое оборудование, Газовое оборудование, Контрольно-измерительные приборы (КИПиА), Котельное оборудование / Котлы, Мебель для ванных комнат, Насосное оборудование, Оборудование для очистки воды, Противопожарное оборудование / инвентарь, Сантехника / Санфаянс, Системы водоотведения, Системы отопления / водоснабжения / канализации, Строительные материалы, Теплоизоляционные материалы, Хозяйственные товары, Электроинструмент, Электронагревательное оборудование, Электротехническая продукция</t>
  </si>
  <si>
    <t>https://facebook.com/RegionTorg45</t>
  </si>
  <si>
    <t>https://instagram.com/regiontorgkurgan</t>
  </si>
  <si>
    <t>https://vk.com/region_torg</t>
  </si>
  <si>
    <t>https://ok.ru/regiontorg</t>
  </si>
  <si>
    <t>https://facebook.com/VariagHolding</t>
  </si>
  <si>
    <t>https://instagram.com/variag.security</t>
  </si>
  <si>
    <t>https://vk.com/variag.ohrana.chelyabinsk</t>
  </si>
  <si>
    <t>https://ok.ru/variag74</t>
  </si>
  <si>
    <t>https://twitter.com/varyagsecurity</t>
  </si>
  <si>
    <t>Курская область</t>
  </si>
  <si>
    <t>Торгово-сервисная компания</t>
  </si>
  <si>
    <t>Курск городской округ</t>
  </si>
  <si>
    <t>Курск</t>
  </si>
  <si>
    <t>Дзержинского, 9а</t>
  </si>
  <si>
    <t>7 (4712) 36‒01‒63</t>
  </si>
  <si>
    <t>zakaz@itpartner.su</t>
  </si>
  <si>
    <t>http://www.itpartner.su</t>
  </si>
  <si>
    <t>Разработка / поддержка / продвижение web-сайтов, Ремонт компьютеров, Ремонт оргтехники, Системы безопасности и охраны, Услуги системного администрирования</t>
  </si>
  <si>
    <t>https://vk.com/itpartner_kursk</t>
  </si>
  <si>
    <t>ПожИнтер, производственная компания</t>
  </si>
  <si>
    <t>Ленинградская область</t>
  </si>
  <si>
    <t>Всеволожский муниципальный район</t>
  </si>
  <si>
    <t>Всеволожск</t>
  </si>
  <si>
    <t>Колтушское шоссе, 184</t>
  </si>
  <si>
    <t>7 (812) 292‒21‒02, 7 (812) 604‒43‒15</t>
  </si>
  <si>
    <t>info@poginter.ru</t>
  </si>
  <si>
    <t>http://www.poginter.ru</t>
  </si>
  <si>
    <t>Обучение по охране труда, Огнезащитная обработка, Пожарная безопасность, Противопожарное оборудование / инвентарь</t>
  </si>
  <si>
    <t>79633237777, 79650617787</t>
  </si>
  <si>
    <t>79633144452, 79633237777</t>
  </si>
  <si>
    <t>https://t.me/poginter</t>
  </si>
  <si>
    <t>https://instagram.com/poginter_poginter</t>
  </si>
  <si>
    <t>Санкт-Петербург</t>
  </si>
  <si>
    <t>КОНТАКТ, электромонтажная компания</t>
  </si>
  <si>
    <t>Октябрьская набережная, 31</t>
  </si>
  <si>
    <t>7‒962‒707‒50‒49</t>
  </si>
  <si>
    <t>kontakt-electrica@mail.ru</t>
  </si>
  <si>
    <t>http://full-kontakt.ru</t>
  </si>
  <si>
    <t>Монтаж компьютерных сетей, Монтаж охранно-пожарных систем, Строительство / обслуживание электросетей, Электромонтажные работы</t>
  </si>
  <si>
    <t>Автосервис, Бытовые услуги, Охрана / Безопасность</t>
  </si>
  <si>
    <t>Калининский район</t>
  </si>
  <si>
    <t>Липецкая область</t>
  </si>
  <si>
    <t>Елец городской округ</t>
  </si>
  <si>
    <t>Елец</t>
  </si>
  <si>
    <t>Рубеж, монтажная организация</t>
  </si>
  <si>
    <t>Новолипецкая, 3</t>
  </si>
  <si>
    <t>7 (47467) 4‒89‒95</t>
  </si>
  <si>
    <t>rubezh.el@bk.ru</t>
  </si>
  <si>
    <t>http://rubezh48.ru</t>
  </si>
  <si>
    <t>https://vk.com/bezopasnost48</t>
  </si>
  <si>
    <t>Магаданская область</t>
  </si>
  <si>
    <t>Магадан городской округ</t>
  </si>
  <si>
    <t>Магадан</t>
  </si>
  <si>
    <t>Специализированное монтажно-наладочное предприятие-3</t>
  </si>
  <si>
    <t>улица Гагарина, 45</t>
  </si>
  <si>
    <t>7 (4132) 62‒39‒28, 7 (4132) 62‒97‒83</t>
  </si>
  <si>
    <t>7‒924‒850‒88‒80</t>
  </si>
  <si>
    <t>smnp-3@smnp-3.ru</t>
  </si>
  <si>
    <t>http://smnp-3.ru</t>
  </si>
  <si>
    <t>Московская область</t>
  </si>
  <si>
    <t>Балашиха городской округ</t>
  </si>
  <si>
    <t>Балашиха</t>
  </si>
  <si>
    <t>Электрон, группа компаний</t>
  </si>
  <si>
    <t>Главная, 22</t>
  </si>
  <si>
    <t>7 (495) 369‒42‒95</t>
  </si>
  <si>
    <t>7‒926‒820‒04‒18</t>
  </si>
  <si>
    <t>support@itce.ru</t>
  </si>
  <si>
    <t>http://itce.ru</t>
  </si>
  <si>
    <t>Домофоны, Интернет-провайдеры, Операторы кабельного телевидения</t>
  </si>
  <si>
    <t>Пн: c 09:00-13:00, Вт: c 09:00-13:00, Ср: c 09:00-13:00, Чт: c 09:00-13:00, Пт: c 09:00-13:00, Сб: c 09:00-13:00, Вс: выходной. касса: пн-сб 9:00-17:45, перерыв: 13:00-14:00</t>
  </si>
  <si>
    <t>https://vk.com/itce_ru</t>
  </si>
  <si>
    <t>https://twitter.com/itce_ru</t>
  </si>
  <si>
    <t>Дзержинский городской округ</t>
  </si>
  <si>
    <t>СветЭлектро, интернет-магазин</t>
  </si>
  <si>
    <t>Москва</t>
  </si>
  <si>
    <t>МКАД 18 Километр, 3</t>
  </si>
  <si>
    <t>7 (495) 645‒80‒34</t>
  </si>
  <si>
    <t>info@svetelektro.net</t>
  </si>
  <si>
    <t>http://svetelektro.net</t>
  </si>
  <si>
    <t>Домофоны, Кондиционеры, Системы безопасности и охраны</t>
  </si>
  <si>
    <t>Пн: c 10:00-12:30, Вт: c 10:00-12:30, Ср: c 10:00-12:30, Чт: c 10:00-12:30, Пт: c 10:00-12:30, Сб: выходной, Вс: выходной</t>
  </si>
  <si>
    <t>Автоматические ворота / шлагбаумы, Домофоны, Сетевое оборудование, Системы безопасности и охраны</t>
  </si>
  <si>
    <t>Мурманская область</t>
  </si>
  <si>
    <t>Апатиты городской округ</t>
  </si>
  <si>
    <t>Апатиты</t>
  </si>
  <si>
    <t>КИМ, электромонтажная компания</t>
  </si>
  <si>
    <t>7 (81555) 6‒08‒08</t>
  </si>
  <si>
    <t>info@kim51.ru, ivanov@email.com</t>
  </si>
  <si>
    <t>http://oookim51.ru</t>
  </si>
  <si>
    <t>Аренда спецтехники, Монтаж охранно-пожарных систем, Строительство / обслуживание электросетей, Электроизмерительные работы, Электромонтажные работы</t>
  </si>
  <si>
    <t>Нижегородская область</t>
  </si>
  <si>
    <t>Арзамас городской округ</t>
  </si>
  <si>
    <t>Арзамас</t>
  </si>
  <si>
    <t>SMV, специализированный магазин видеонаблюдения</t>
  </si>
  <si>
    <t>Карла Маркса, 61</t>
  </si>
  <si>
    <t>7 (83147) 2‒90‒10</t>
  </si>
  <si>
    <t>7‒920‒024‒95‒95</t>
  </si>
  <si>
    <t>smv-arz@ya.ru</t>
  </si>
  <si>
    <t>http://smv-arz.ru</t>
  </si>
  <si>
    <t>Бюро пожарного аудита</t>
  </si>
  <si>
    <t>Новгородская область</t>
  </si>
  <si>
    <t>Великий Новгород городской округ</t>
  </si>
  <si>
    <t>Великий Новгород</t>
  </si>
  <si>
    <t>Мусы Джалиля-Духовская, 23а/1</t>
  </si>
  <si>
    <t>7 (8162) 55‒87‒91, 7 (8162) 73‒71‒99</t>
  </si>
  <si>
    <t>fireaudit@rambler.ru</t>
  </si>
  <si>
    <t>http://www.firebyuro.ru</t>
  </si>
  <si>
    <t>Новосибирская область</t>
  </si>
  <si>
    <t>Бердск городской округ</t>
  </si>
  <si>
    <t>Бердск</t>
  </si>
  <si>
    <t>Домофон-Сервис, монтажная компания</t>
  </si>
  <si>
    <t>7 (38341) 5‒29‒09</t>
  </si>
  <si>
    <t>7‒913‒722‒99‒43</t>
  </si>
  <si>
    <t>14370afcdc17429f9e418d5ffbd0334a@sentry.wixpress.com, domofon-berdsk@mail.ru, wixofday@wix.com</t>
  </si>
  <si>
    <t>http://www.domofon-berdsk.ru</t>
  </si>
  <si>
    <t>Омская область</t>
  </si>
  <si>
    <t>Омск городской округ</t>
  </si>
  <si>
    <t>Омск</t>
  </si>
  <si>
    <t>Лазерком, производственная компания</t>
  </si>
  <si>
    <t>Учебная, 76</t>
  </si>
  <si>
    <t>7 (3812) 53‒41‒56, 7 (3812) 53‒45‒85</t>
  </si>
  <si>
    <t>7‒951‒422‒08‒51</t>
  </si>
  <si>
    <t>laseromsk@mail.ru</t>
  </si>
  <si>
    <t>http://www.laseromsk.ru</t>
  </si>
  <si>
    <t>Издательское дело / Полиграфия, Наружная реклама, Охрана / Безопасность, Рекламные услуги, Торговое оборудование, Юридические услуги</t>
  </si>
  <si>
    <t>Изготовление печатей / штампов, Изготовление рекламных конструкций, Изготовление табличек / бейджей, Изготовление фотокниг, Лазерная резка неметаллов, Нанесение изображений на сувениры, Пломбировочные устройства, Плоттерная резка, Полиграфические услуги, Послепечатная обработка, Предпечатная подготовка, Производство пластиковых карт, Расходные материалы для полиграфии, Термотрансфер, Торгово-выставочное оборудование, Услуги гравировки, Широкоформатная печать</t>
  </si>
  <si>
    <t>Оренбургская область</t>
  </si>
  <si>
    <t>Алгоритм систем безопасности, торгово-монтажная компания</t>
  </si>
  <si>
    <t>Оренбург городской округ</t>
  </si>
  <si>
    <t>Оренбург</t>
  </si>
  <si>
    <t>Липовая, 20</t>
  </si>
  <si>
    <t>7 (3532) 97‒12‒07</t>
  </si>
  <si>
    <t>dir@asb01.ru, nor@asb01.ru</t>
  </si>
  <si>
    <t>http://www.asb01.ru</t>
  </si>
  <si>
    <t>Орловская область</t>
  </si>
  <si>
    <t>Орел городской округ</t>
  </si>
  <si>
    <t>Орел</t>
  </si>
  <si>
    <t>Курская 1-я, 83</t>
  </si>
  <si>
    <t>7 (4862) 54‒04‒04, 7 (4862) 54‒12‒12, 7 (4862) 78‒00‒08, 7‒903‒637‒00‒08</t>
  </si>
  <si>
    <t>7‒903‒637‒00‒08</t>
  </si>
  <si>
    <t>online@arsenal-orel.ru, piar@arsenal-orel.ru</t>
  </si>
  <si>
    <t>http://www.arsenal-orel.ru</t>
  </si>
  <si>
    <t>Автосервис, Автотовары, Автотранспорт, Инструмент, Металлы, Оборудование для сферы услуг, Одежда / Аксессуары, Отделочные материалы, Охрана / Безопасность, Подшипники, Прокат оборудования / инструментов, Промышленное оборудование, Садово-хозяйственные товары, Сантехническое оборудование, Спортивные товары, Строительное оборудование и техника, Строительные материалы / конструкции, Тара / Упаковка, Электроника, Электротехника</t>
  </si>
  <si>
    <t>Автоаксессуары, Автомасла / Мотомасла / Химия, Бензиновое / дизельное оборудование, Бензоинструмент, Буровое оборудование, Водно-спортивная техника, Геодезическое оборудование, Герметики / Клеи, Гидравлическое оборудование / инструмент, Гипсокартон / Комплектующие, Грузоподъёмное оборудование для строительства, Деревообрабатывающее оборудование, Деревообрабатывающий инструмент, ДСП / ДВП / Фанера, Замки / Скобяные изделия, Запчасти к сельхозтехнике, Измерительный инструмент, Кабель / Провод, Клининговое оборудование / инвентарь, Крепёжные изделия, Лак</t>
  </si>
  <si>
    <t>+79036370008, 79036370008</t>
  </si>
  <si>
    <t>79036370008, viber://contact/?number=79036370008</t>
  </si>
  <si>
    <t>https://t.me/arsenal_orel_ru</t>
  </si>
  <si>
    <t>https://facebook.com/arsenalorel57</t>
  </si>
  <si>
    <t>https://instagram.com/arsenalorel57</t>
  </si>
  <si>
    <t>https://vk.com/arsenalorel57</t>
  </si>
  <si>
    <t>https://ok.ru/arsenalorel57</t>
  </si>
  <si>
    <t>https://youtube.com/channel/UC7yiboI3nE0ScX9jDpHtYhA</t>
  </si>
  <si>
    <t>Пензенская область</t>
  </si>
  <si>
    <t>Бессоновский район</t>
  </si>
  <si>
    <t>Беседка58</t>
  </si>
  <si>
    <t>с. Чемодановка</t>
  </si>
  <si>
    <t>Дорожная, 43</t>
  </si>
  <si>
    <t>7‒927‒289‒81‒22</t>
  </si>
  <si>
    <t>besedka58@yandex.ru, ivanov@email.com</t>
  </si>
  <si>
    <t>http://besedka58.ru</t>
  </si>
  <si>
    <t>Мебель, Охрана / Безопасность, Строительные материалы / конструкции, Строительство зданий / сооружений</t>
  </si>
  <si>
    <t>Заборы / Ограждения, Монтаж охранно-пожарных систем, Садово-парковая мебель / Аксессуары, Строительство бань / саун</t>
  </si>
  <si>
    <t>https://instagram.com/besedka58</t>
  </si>
  <si>
    <t>Визард</t>
  </si>
  <si>
    <t>Пермский край</t>
  </si>
  <si>
    <t>Березники городской округ</t>
  </si>
  <si>
    <t>Березники</t>
  </si>
  <si>
    <t>Веры Бирюковой, 7</t>
  </si>
  <si>
    <t>7 (342) 421‒30‒21, 7 (3424) 23‒90‒03, 8‒800‒350‒20‒84</t>
  </si>
  <si>
    <t>victorgulevsky@gmail.com, wizard_ber@mail.ru</t>
  </si>
  <si>
    <t>http://wizard159.ru</t>
  </si>
  <si>
    <t>Автосервис, Охрана / Безопасность, Средства связи, Строительные материалы / конструкции</t>
  </si>
  <si>
    <t>Автоматические ворота / шлагбаумы, Системы безопасности и охраны, Системы мониторинга транспорта, Тахографы</t>
  </si>
  <si>
    <t>https://vk.com/wizard159</t>
  </si>
  <si>
    <t>Цезарь Сателлит</t>
  </si>
  <si>
    <t>Приморский край</t>
  </si>
  <si>
    <t>Юниверсум ДВ, строительно-промышленное объединение</t>
  </si>
  <si>
    <t>Артёмовский городской округ</t>
  </si>
  <si>
    <t>Артем</t>
  </si>
  <si>
    <t>7 (423) 202‒54‒48, 7 (423) 275‒27‒48</t>
  </si>
  <si>
    <t>support@tiu.ru, uss.dv@ya.ru, uss.dv@yandex.ru</t>
  </si>
  <si>
    <t>http://adeldv.ru, http://www.uss-dv.ru</t>
  </si>
  <si>
    <t>Гидроизоляционные материалы, Кровельные работы, Огнезащитная обработка, Ремонт / отделка помещений, Услуги по устройству промышленных / наливных полов</t>
  </si>
  <si>
    <t>https://instagram.com/universumdv</t>
  </si>
  <si>
    <t>Псковская область</t>
  </si>
  <si>
    <t>Формат мультимедиа, компания</t>
  </si>
  <si>
    <t>Печорский район</t>
  </si>
  <si>
    <t>Печоры</t>
  </si>
  <si>
    <t>Заводская улица, 1а</t>
  </si>
  <si>
    <t>7‒911‒885‒49‒58</t>
  </si>
  <si>
    <t>pskovformat@mail.ru</t>
  </si>
  <si>
    <t>http://www.formatpskov.ru</t>
  </si>
  <si>
    <t>Антенное оборудование, Запчасти / аксессуары для бытовой техники, Монтаж / обслуживание антенного оборудования, Ремонт аудио / видео / цифровой техники, Системы безопасности и охраны, Средства радиосвязи, Элементы питания</t>
  </si>
  <si>
    <t>https://vk.com/formatpskov</t>
  </si>
  <si>
    <t>Центр район</t>
  </si>
  <si>
    <t>Республика Адыгея</t>
  </si>
  <si>
    <t>Майкоп городской округ</t>
  </si>
  <si>
    <t>Майкоп</t>
  </si>
  <si>
    <t>Компьютер Хаус</t>
  </si>
  <si>
    <t>Курганная, 237</t>
  </si>
  <si>
    <t>7 (8772) 52‒23‒39, 7 (8772) 52‒23‒44, 7 (8772) 56‒11‒01, 7 (8772) 57‒07‒19, 7 (8772) 57‒12‒93</t>
  </si>
  <si>
    <t>biysk@positronica.ru, example@gmail.com</t>
  </si>
  <si>
    <t>http://mykop.pozitronica.ru</t>
  </si>
  <si>
    <t>Республика Алтай</t>
  </si>
  <si>
    <t>Горно-Алтайск городской округ</t>
  </si>
  <si>
    <t>Горно-Алтайск</t>
  </si>
  <si>
    <t>АлтайКлюч, мастерская по изготовлению ключей и ремонту замков</t>
  </si>
  <si>
    <t>проспект Коммунистический, 55а</t>
  </si>
  <si>
    <t>7‒913‒694‒02‒00</t>
  </si>
  <si>
    <t>altaikey@ya.ru</t>
  </si>
  <si>
    <t>http://altaikey.ru, http://xn------8cdahgdpabsmesfjiffg6ajkanb8cwbgv2moj.xn--p1ai</t>
  </si>
  <si>
    <t>Вскрытие / обслуживание замков, дверей, Выездная техническая помощь на дороге, Домофоны, Изготовление ключей, Ремонт электронных систем управления автомобиля</t>
  </si>
  <si>
    <t>Пн: c 09:00-14:00, Вт: c 09:00-14:00, Ср: c 09:00-14:00, Чт: c 09:00-14:00, Пт: c 09:00-16:00, Сб: выходной, Вс: выходной</t>
  </si>
  <si>
    <t>https://t.me/altaikey</t>
  </si>
  <si>
    <t>https://instagram.com/altaikey</t>
  </si>
  <si>
    <t>https://vk.com/izgotovlenie_klyuchey_04</t>
  </si>
  <si>
    <t>Пн: c 09:00-19:00, Вт: c 09:00-19:00, Ср: c 09:00-19:00, Чт: c 09:00-19:00, Пт: c 09:00-18:00, Сб: c 11:00-16:00, Вс: c 11:00-16:00</t>
  </si>
  <si>
    <t>Формула безопасности, многопрофильная компания</t>
  </si>
  <si>
    <t>Республика Башкортостан</t>
  </si>
  <si>
    <t>Абзелиловский район</t>
  </si>
  <si>
    <t>д. Зеленая Поляна</t>
  </si>
  <si>
    <t>Молодёжная, 2/1</t>
  </si>
  <si>
    <t>7 (3519) 54‒08‒86</t>
  </si>
  <si>
    <t>7‒964‒246‒03‒03</t>
  </si>
  <si>
    <t>op.fb@mail.ru</t>
  </si>
  <si>
    <t>http://formula.rimbi.ru</t>
  </si>
  <si>
    <t>https://vk.com/formula_mgn</t>
  </si>
  <si>
    <t>Республика Бурятия</t>
  </si>
  <si>
    <t>Машторг, торговая компания</t>
  </si>
  <si>
    <t>Кяхтинский район</t>
  </si>
  <si>
    <t>Кяхта</t>
  </si>
  <si>
    <t>улица Крупской, 38</t>
  </si>
  <si>
    <t>sale@mashtorg.info</t>
  </si>
  <si>
    <t>http://xn--80agzjkk5b.xn--p1ai</t>
  </si>
  <si>
    <t>Инструмент, Климатическое оборудование, Отделочные материалы, Охрана / Безопасность, Предметы интерьера / экстерьера, Промышленное оборудование, Садово-хозяйственные товары, Сантехническое оборудование, Строительные / монтажные работы, Электротехника</t>
  </si>
  <si>
    <t>Биотопливо, Замки / Скобяные изделия, Котельное оборудование / Котлы, Крепёжные изделия, Лакокрасочные материалы, Насосное оборудование, Оборудование для очистки воды, Обслуживание внутренних систем отопления / водоснабжения / канализации, Печи / Камины, Продажа / установка тёплых полов, Противопожарное оборудование / инвентарь, Садово-огородный инвентарь / техника, Сантехника / Санфаянс, Сварочное оборудование, Светотехника, Системы отопления / водоснабжения / канализации, Электроинструмент, Электротехническая продукция</t>
  </si>
  <si>
    <t>https://vk.com/mashtorg03</t>
  </si>
  <si>
    <t>Республика Дагестан</t>
  </si>
  <si>
    <t>Буйнакск городской округ</t>
  </si>
  <si>
    <t>Буйнакск</t>
  </si>
  <si>
    <t>ТЕРМОЦЕНТР, компания</t>
  </si>
  <si>
    <t>Ханмурзаева, 21</t>
  </si>
  <si>
    <t>7‒938‒794‒65‒50, 7‒989‒467‒91‒16</t>
  </si>
  <si>
    <t>termo-m05@mail.ru</t>
  </si>
  <si>
    <t>http://termocenter-ovk.ru</t>
  </si>
  <si>
    <t>Архитектура / Проектирование / Дизайн, Жилищно-коммунальные услуги, Климатическое оборудование, Охрана / Безопасность, Промышленное оборудование, Сантехническое оборудование, Строительные / монтажные работы, Строительные материалы / конструкции, Строительство зданий / сооружений, Электротехника</t>
  </si>
  <si>
    <t>Вентиляционное / тепловое оборудование, Кондиционеры, Котельное оборудование / Котлы, Монтаж климатических систем, Монтаж охранно-пожарных систем, Насосное оборудование, Оборудование для очистки воды, Обслуживание внутренних систем отопления / водоснабжения / канализации, Обслуживание внутридомового газового оборудования, Огнезащитная обработка, Проектирование инженерных систем, Противопожарное оборудование / инвентарь, Системы безопасности и охраны, Системы отопления / водоснабжения / канализации, Строительство / обслуживание наружных систем газ</t>
  </si>
  <si>
    <t>https://instagram.com/termocenter_buinaksk, https://instagram.com/termocenter_ovk</t>
  </si>
  <si>
    <t>Республика Карелия</t>
  </si>
  <si>
    <t>Петрозаводский городской округ</t>
  </si>
  <si>
    <t>Петрозаводск</t>
  </si>
  <si>
    <t>Антисептик</t>
  </si>
  <si>
    <t>Еремеева, 38</t>
  </si>
  <si>
    <t>7 (8142) 76‒32‒75</t>
  </si>
  <si>
    <t>antiseptik@sampo.ru</t>
  </si>
  <si>
    <t>http://www.antiseptik-rk.ru</t>
  </si>
  <si>
    <t>Кровельные работы, Огнезащитная обработка, Пиломатериалы / Лесоматериалы, Фасадные работы</t>
  </si>
  <si>
    <t>Отдел вневедомственной охраны по г. Сосногорску</t>
  </si>
  <si>
    <t>Республика Коми</t>
  </si>
  <si>
    <t>Сосногорск муниципальный район</t>
  </si>
  <si>
    <t>Сосногорск</t>
  </si>
  <si>
    <t>6-й микрорайон, 20а</t>
  </si>
  <si>
    <t>7 (82149) 5‒06‒08</t>
  </si>
  <si>
    <t>press-rosgvardia-komi11@yandex.ru</t>
  </si>
  <si>
    <t>https://vk.com/club85189735</t>
  </si>
  <si>
    <t>Республика Крым</t>
  </si>
  <si>
    <t>Евпатория городской округ</t>
  </si>
  <si>
    <t>Евпатория</t>
  </si>
  <si>
    <t>Лаборатория электроники</t>
  </si>
  <si>
    <t>Интернациональная, 126в</t>
  </si>
  <si>
    <t>7‒978‒128‒08‒68</t>
  </si>
  <si>
    <t>office@elab.com.ru</t>
  </si>
  <si>
    <t>http://elab.com.ru</t>
  </si>
  <si>
    <t>Республика Марий Эл</t>
  </si>
  <si>
    <t>Йошкар-Ола городской округ</t>
  </si>
  <si>
    <t>Йошкар-Ола</t>
  </si>
  <si>
    <t>ГЛОНАСС-12, сертифицированная мастерская по установке и обслуживанию тахографов</t>
  </si>
  <si>
    <t>Кокшайский проезд, 32</t>
  </si>
  <si>
    <t>7 (8362) 30‒61‒80, 7 (8362) 36‒11‒35, 7 (8362) 50‒50‒03</t>
  </si>
  <si>
    <t>info@glonass12.ru</t>
  </si>
  <si>
    <t>http://xn--12-6kcl4bmg0aa.xn--p1ai</t>
  </si>
  <si>
    <t>https://instagram.com/glonass_12</t>
  </si>
  <si>
    <t>https://vk.com/glonass12</t>
  </si>
  <si>
    <t>Республика Мордовия</t>
  </si>
  <si>
    <t>Саранск городской округ</t>
  </si>
  <si>
    <t>Саранск</t>
  </si>
  <si>
    <t>Агор, торгово-монтажная компания</t>
  </si>
  <si>
    <t>проспект Ленина, 44</t>
  </si>
  <si>
    <t>7 (8342) 48‒00‒34</t>
  </si>
  <si>
    <t>agor2005@rambler.ru, ooopppagor@gmail.com</t>
  </si>
  <si>
    <t>http://agor13.ru</t>
  </si>
  <si>
    <t>Пломбировочные устройства, Проектирование инженерных систем, Системы безопасности и охраны, Электромонтажные работы</t>
  </si>
  <si>
    <t>Республика Саха (Якутия)</t>
  </si>
  <si>
    <t>Торгтехсервис, центр автоматизации торговли</t>
  </si>
  <si>
    <t>Мегино-Кангаласский район</t>
  </si>
  <si>
    <t>пгт Нижний Бестях</t>
  </si>
  <si>
    <t>Алданская, 5</t>
  </si>
  <si>
    <t>7 (4112) 318‒300, 7 (41143) 47‒096</t>
  </si>
  <si>
    <t>4112444842@mail.ru, kktykt@mail.ru</t>
  </si>
  <si>
    <t>http://kktykt.ru</t>
  </si>
  <si>
    <t>Автоматизация торговли, Весовое оборудование, Контрольно-кассовая техника / Расходные материалы, Ремонт торгового оборудования, Системы безопасности и охраны, Стеллажи / Витрины</t>
  </si>
  <si>
    <t>https://t.me/torgtehservice</t>
  </si>
  <si>
    <t>Республика Северная Осетия — Алания</t>
  </si>
  <si>
    <t>Владикавказ городской округ</t>
  </si>
  <si>
    <t>Владикавказ</t>
  </si>
  <si>
    <t>8‒800‒100‒53‒53, 8‒800‒770‒70‒00</t>
  </si>
  <si>
    <t>info@csat.ru</t>
  </si>
  <si>
    <t>Республика Татарстан</t>
  </si>
  <si>
    <t>Альметьевский район</t>
  </si>
  <si>
    <t>Альметьевск</t>
  </si>
  <si>
    <t>Радищева, 45</t>
  </si>
  <si>
    <t>7 (8553) 31‒85‒85</t>
  </si>
  <si>
    <t>7‒906‒120‒62‒52</t>
  </si>
  <si>
    <t>domo_fon@inbox.ru, domofon_plus@inbox.ru, domofonzakupki@inbox.ru</t>
  </si>
  <si>
    <t>http://xn----gtbwcfebalv1a9j.xn--p1ai/</t>
  </si>
  <si>
    <t>Республика Тыва</t>
  </si>
  <si>
    <t>Кызыл городской округ</t>
  </si>
  <si>
    <t>Кызыл</t>
  </si>
  <si>
    <t>ИП Сим П.О.</t>
  </si>
  <si>
    <t>Релейная, 3</t>
  </si>
  <si>
    <t>sim125@mail.ru</t>
  </si>
  <si>
    <t>https://instagram.com/videonablydenie_17_tuva</t>
  </si>
  <si>
    <t>Барс, группа частных охранных организаций</t>
  </si>
  <si>
    <t>Республика Хакасия</t>
  </si>
  <si>
    <t>Абакан городской округ</t>
  </si>
  <si>
    <t>Абакан</t>
  </si>
  <si>
    <t>Итыгина, 15</t>
  </si>
  <si>
    <t>7 (3902) 28‒55‒52, 7‒913‒726‒91‒59, 7‒953‒259‒92‒49</t>
  </si>
  <si>
    <t>ohranabars4@yandex.ru</t>
  </si>
  <si>
    <t>http://bars19.ru</t>
  </si>
  <si>
    <t>+79135783175, 79135783175</t>
  </si>
  <si>
    <t>https://instagram.com/bars_019</t>
  </si>
  <si>
    <t>https://vk.com/bars0019</t>
  </si>
  <si>
    <t>Ростовская область</t>
  </si>
  <si>
    <t>Азов городской округ</t>
  </si>
  <si>
    <t>Азов</t>
  </si>
  <si>
    <t>Пролетарский спуск, 12</t>
  </si>
  <si>
    <t>7 (86342) 4‒44‒06, 7 (86342) 4‒46‒99</t>
  </si>
  <si>
    <t>legion-azov@mail.ru</t>
  </si>
  <si>
    <t>http://www.legion-azov.ru</t>
  </si>
  <si>
    <t>Рязанская область</t>
  </si>
  <si>
    <t>Рязань городской округ</t>
  </si>
  <si>
    <t>Рязань</t>
  </si>
  <si>
    <t>СОТКОМ, телекоммуникационная компания</t>
  </si>
  <si>
    <t>Есенина, 47/24</t>
  </si>
  <si>
    <t>7 (4912) 24‒00‒00, 7 (4912) 24‒44‒20, 7 (4912) 24‒44‒34, 7 (4912) 24‒44‒40, 7 (4912) 24‒44‒44, 7 (4912) 955‒555</t>
  </si>
  <si>
    <t>office@sotcom.ru, support@sotcom.ru</t>
  </si>
  <si>
    <t>http://www.sotcom.ru</t>
  </si>
  <si>
    <t>Интернет-провайдеры, Офисные АТС, Системы безопасности и охраны, Услуги телефонной связи, Хостинг</t>
  </si>
  <si>
    <t>Пн: c 09:00-18:00, Вт: c 09:00-18:00, Ср: c 09:00-18:00, Чт: c 09:00-18:00, Пт: c 09:00-16:45, Сб: выходной, Вс: выходной. касса: три последних и три первых рабочих дня месяца пн-пт 9:00-19:00</t>
  </si>
  <si>
    <t>https://vk.com/sotcom62</t>
  </si>
  <si>
    <t>Самарская область</t>
  </si>
  <si>
    <t>Жигулёвск городской округ</t>
  </si>
  <si>
    <t>Жигулёвск</t>
  </si>
  <si>
    <t>ВИХРЬ, частная охранная организация</t>
  </si>
  <si>
    <t>Фурманова, 24</t>
  </si>
  <si>
    <t>7 (84862) 2‒49‒44, 7 (84862) 7‒14‒75</t>
  </si>
  <si>
    <t>7‒927‒895‒86‒11</t>
  </si>
  <si>
    <t>pr@it-touch.ru, support@beget.com, wihr2006@yandex.ru</t>
  </si>
  <si>
    <t>http://wihr63.ru</t>
  </si>
  <si>
    <t>https://instagram.com/wihr63</t>
  </si>
  <si>
    <t>https://vk.com/wihr63</t>
  </si>
  <si>
    <t>Беркут-Ф, частное охранное предприятие</t>
  </si>
  <si>
    <t>Саратовская область</t>
  </si>
  <si>
    <t>Балаковский район</t>
  </si>
  <si>
    <t>Балаково</t>
  </si>
  <si>
    <t>набережная Леонова, 58</t>
  </si>
  <si>
    <t>bercut.fm.bal@mail.ru</t>
  </si>
  <si>
    <t>http://xn----9sbmu3angk.xn--p1ai</t>
  </si>
  <si>
    <t>Сахалинская область</t>
  </si>
  <si>
    <t>Анивский городской округ</t>
  </si>
  <si>
    <t>Анива</t>
  </si>
  <si>
    <t>Ленина, 37а</t>
  </si>
  <si>
    <t>Алекс-А, охранное агентство</t>
  </si>
  <si>
    <t>7 (42441) 4‒00‒07, 7 (42441) 4‒03‒05</t>
  </si>
  <si>
    <t>7‒924‒880‒13‒37</t>
  </si>
  <si>
    <t>alex-aniva@mail.ru</t>
  </si>
  <si>
    <t>http://sakh-alex-a.ru/</t>
  </si>
  <si>
    <t>Свердловская область</t>
  </si>
  <si>
    <t>Эридан, производственная компания</t>
  </si>
  <si>
    <t>Транспортников, 43</t>
  </si>
  <si>
    <t>7 (343) 351‒05‒07, 8‒800‒333‒53‒07</t>
  </si>
  <si>
    <t>market@eridan-zao.ru</t>
  </si>
  <si>
    <t>http://www.eridan.ru</t>
  </si>
  <si>
    <t>https://facebook.com/Eridan.ru</t>
  </si>
  <si>
    <t>https://instagram.com/eridan_rus</t>
  </si>
  <si>
    <t>https://vk.com/eridan_rus</t>
  </si>
  <si>
    <t>Смоленская область</t>
  </si>
  <si>
    <t>Смоленск городской округ</t>
  </si>
  <si>
    <t>Смоленск</t>
  </si>
  <si>
    <t>VIZIT, монтажно-сервисная компания</t>
  </si>
  <si>
    <t>Пригородная, 11</t>
  </si>
  <si>
    <t>7 (4812) 32‒14‒00, 7 (4812) 32‒14‒22, 7 (4812) 64‒30‒10</t>
  </si>
  <si>
    <t>smvizit@yandex.ru</t>
  </si>
  <si>
    <t>http://www.s-domofon.narod.ru</t>
  </si>
  <si>
    <t>Ставропольский край</t>
  </si>
  <si>
    <t>Георгиевский городской округ</t>
  </si>
  <si>
    <t>Георгиевск</t>
  </si>
  <si>
    <t>Инновация, магазин</t>
  </si>
  <si>
    <t>улица Салогубова, 3/3</t>
  </si>
  <si>
    <t>7 (87951) 2‒73‒65, 7‒928‒324‒46‒00</t>
  </si>
  <si>
    <t>ra26@ra26.ru</t>
  </si>
  <si>
    <t>http://ra26.ru</t>
  </si>
  <si>
    <t>Тамбовская область</t>
  </si>
  <si>
    <t>Тамбов городской округ</t>
  </si>
  <si>
    <t>Тамбов</t>
  </si>
  <si>
    <t>Сервис-Софт, компания</t>
  </si>
  <si>
    <t>Урожайная, 2к</t>
  </si>
  <si>
    <t>7 (4752) 43‒11‒22, 7 (4752) 58‒10‒00, 7 (4752) 58‒11‒55</t>
  </si>
  <si>
    <t>info@1c-tambov.ru, support@1c-tambov.ru</t>
  </si>
  <si>
    <t>http://servis-soft.com</t>
  </si>
  <si>
    <t>Бухгалтерские программы, Компьютеры / Комплектующие, Продажа программного обеспечения, Системы безопасности и охраны, Торгово-выставочное оборудование</t>
  </si>
  <si>
    <t>Тверская область</t>
  </si>
  <si>
    <t>ГК Бастион, технический центр</t>
  </si>
  <si>
    <t>д. Кривцово</t>
  </si>
  <si>
    <t>Кривцово, 82</t>
  </si>
  <si>
    <t>7‒920‒153‒93‒43</t>
  </si>
  <si>
    <t>help@bastion.tver.ru, slava@bastion.tver.ru</t>
  </si>
  <si>
    <t>http://www.bastion-tver.ru</t>
  </si>
  <si>
    <t>Томская область</t>
  </si>
  <si>
    <t>ЗАТО Северск городской округ</t>
  </si>
  <si>
    <t>Северск</t>
  </si>
  <si>
    <t>SVN-PRO, компания систем видеонаблюдения и умных домофонов</t>
  </si>
  <si>
    <t>Транспортная, 30</t>
  </si>
  <si>
    <t>7 (3823) 50‒40‒90</t>
  </si>
  <si>
    <t>7‒913‒826‒55‒30</t>
  </si>
  <si>
    <t>info@svn-pro.ru</t>
  </si>
  <si>
    <t>http://svn-pro.ru</t>
  </si>
  <si>
    <t>79138204090, 79138265530</t>
  </si>
  <si>
    <t>https://instagram.com/svnpro_</t>
  </si>
  <si>
    <t>Тульская область</t>
  </si>
  <si>
    <t>Росин.тел, телекоммуникационный центр</t>
  </si>
  <si>
    <t>Богородицкий район</t>
  </si>
  <si>
    <t>Богородицк</t>
  </si>
  <si>
    <t>улица Коммунаров, 111</t>
  </si>
  <si>
    <t>7 (48761) 7‒10‒22</t>
  </si>
  <si>
    <t>7‒953‒193‒40‒03</t>
  </si>
  <si>
    <t>managers_fl@rosintel.com, managers_ul@rosintel.com, tech@rosintel.com</t>
  </si>
  <si>
    <t>http://www.rosintel.ru</t>
  </si>
  <si>
    <t>https://vk.com/rosintel</t>
  </si>
  <si>
    <t>https://ok.ru/rosintel</t>
  </si>
  <si>
    <t>проспект Ленина, 35</t>
  </si>
  <si>
    <t>Тюменская область</t>
  </si>
  <si>
    <t>Заводоуковский городской округ</t>
  </si>
  <si>
    <t>Заводоуковск</t>
  </si>
  <si>
    <t>Заводоуковскпожсервис, торгово-сервисная компания</t>
  </si>
  <si>
    <t>Шоссейная, 130</t>
  </si>
  <si>
    <t>7 (34542) 2‒38‒34</t>
  </si>
  <si>
    <t>manager@zavodpozhservis.ru, zamdir@zavodpozhservis.ru, zavodoukovskpozhservis@mail.ru</t>
  </si>
  <si>
    <t>http://zavodpozhservis.ru</t>
  </si>
  <si>
    <t>Удмуртская Республика</t>
  </si>
  <si>
    <t>Эльтехно-М</t>
  </si>
  <si>
    <t>Завьяловский район</t>
  </si>
  <si>
    <t>д. Позимь</t>
  </si>
  <si>
    <t>Позимь, 2</t>
  </si>
  <si>
    <t>7 (3412) 90‒07‒77</t>
  </si>
  <si>
    <t>14370afcdc17429f9e418d5ffbd0334a@sentry.wixpress.com, secretar@eltehno.net, wixofday@wix.com</t>
  </si>
  <si>
    <t>http://eltehno.net</t>
  </si>
  <si>
    <t>Ульяновская область</t>
  </si>
  <si>
    <t>Димитровград городской округ</t>
  </si>
  <si>
    <t>Димитровград</t>
  </si>
  <si>
    <t>АМТ групп</t>
  </si>
  <si>
    <t>7 (84235) 6‒42‒33</t>
  </si>
  <si>
    <t>amt@amt73.ru, bnn@amt73.ru</t>
  </si>
  <si>
    <t>http://xn--73-6kcy2agg7a.xn--p1ai</t>
  </si>
  <si>
    <t>Кондиционеры, Монтаж охранно-пожарных систем, Огнезащитная обработка, Противопожарное оборудование / инвентарь</t>
  </si>
  <si>
    <t>Хабаровский край</t>
  </si>
  <si>
    <t>Амурский район</t>
  </si>
  <si>
    <t>Амурск</t>
  </si>
  <si>
    <t>Охранное предприятие Альфа</t>
  </si>
  <si>
    <t>проспект Мира, 40а</t>
  </si>
  <si>
    <t>7 (42142) 2‒28‒33</t>
  </si>
  <si>
    <t>info@alfa-dv.ru</t>
  </si>
  <si>
    <t>http://alfa-dv.ru</t>
  </si>
  <si>
    <t>Ханты-Мансийский автономный округ</t>
  </si>
  <si>
    <t>Мегион городской округ</t>
  </si>
  <si>
    <t>Мегион</t>
  </si>
  <si>
    <t>Газпромнефть-Автоматизация</t>
  </si>
  <si>
    <t>Западная, 8 ст2</t>
  </si>
  <si>
    <t>priemnaya-gpna@gazprom-neft.ru</t>
  </si>
  <si>
    <t>Челябинская область</t>
  </si>
  <si>
    <t>8‒800‒555‒75‒55</t>
  </si>
  <si>
    <t>Златоустовский городской округ</t>
  </si>
  <si>
    <t>Златоуст</t>
  </si>
  <si>
    <t>ВАРЯГ, холдинг предприятий безопасности</t>
  </si>
  <si>
    <t>проспект Гагарина 3-й микрорайон, 6Б</t>
  </si>
  <si>
    <t>help@variag.ru, info@variag.ru, serg-75valent-79@yandex.ru, variagvariag@yandex.ru, zlatoust@variag.ru</t>
  </si>
  <si>
    <t>http://miass.variag.ru, http://www.variag.ru, http://zlatoust.variag.ru</t>
  </si>
  <si>
    <t>Татаев, торговая компания</t>
  </si>
  <si>
    <t>Чеченская Республика</t>
  </si>
  <si>
    <t>Аргун городской округ</t>
  </si>
  <si>
    <t>с. Комсомольское</t>
  </si>
  <si>
    <t>Карьерная, 1а</t>
  </si>
  <si>
    <t>7‒928‒896‒00‒00</t>
  </si>
  <si>
    <t>che-dass@mail.ru, info@tataev-market.ru</t>
  </si>
  <si>
    <t>http://tataev-market.ru</t>
  </si>
  <si>
    <t>Аудио / Видео / Бытовая техника, Инструмент, Мебель, Отделочные материалы, Охрана / Безопасность, Предметы интерьера / экстерьера, Садово-хозяйственные товары, Сантехническое оборудование, Строительные материалы / конструкции, Текстиль, Электротехника</t>
  </si>
  <si>
    <t>Бытовая техника, Входные двери, Декоративные отделочные элементы и материалы, Корпусная мебель, Межкомнатные двери, Мягкая мебель, Напольные покрытия / Комплектующие, Обои, Офисная мебель, Печи / Камины, Постельные принадлежности / Текстиль для дома, Посуда, Сантехника / Санфаянс, Светотехника, Системы безопасности и охраны, Строительные материалы, Электроинструмент</t>
  </si>
  <si>
    <t>Пн: c 09:00-19:00, Вт: c 09:00-19:00, Ср: c 09:00-19:00, Чт: c 09:00-19:00, Пт: выходной, Сб: c 09:00-19:00, Вс: c 09:00-19:00</t>
  </si>
  <si>
    <t>https://instagram.com/tataev_company</t>
  </si>
  <si>
    <t>https://vk.com/tataev_company</t>
  </si>
  <si>
    <t>Всероссийское добровольное пожарное общество Чувашской Республики</t>
  </si>
  <si>
    <t>Чувашская Республика — Чувашия</t>
  </si>
  <si>
    <t>http://vdpo21.ru</t>
  </si>
  <si>
    <t>Общественные / политические организации, Отделочные материалы, Охрана / Безопасность, Промышленный аудит / оценка</t>
  </si>
  <si>
    <t>Входные двери, Общественные организации, Огнезащитная обработка, Противопожарное оборудование / инвентарь, Экспертиза промышленной безопасности</t>
  </si>
  <si>
    <t>Мариинско-Посадский район</t>
  </si>
  <si>
    <t>Мариинский Посад</t>
  </si>
  <si>
    <t>улица Николаева, 80 ст1</t>
  </si>
  <si>
    <t>7 (83542) 2‒17‒42</t>
  </si>
  <si>
    <t>7‒927‒995‒70‒86</t>
  </si>
  <si>
    <t>web@vdpo21.ru</t>
  </si>
  <si>
    <t>ЧукоткаОнлайн, группа компаний</t>
  </si>
  <si>
    <t>Чукотский автономный округ</t>
  </si>
  <si>
    <t>Анадырь городской округ</t>
  </si>
  <si>
    <t>Анадырь</t>
  </si>
  <si>
    <t>Рультытегина, 17</t>
  </si>
  <si>
    <t>7 (42722) 6‒55‒44</t>
  </si>
  <si>
    <t>7‒914‒081‒84‒88, 7‒924‒666‒55‒44</t>
  </si>
  <si>
    <t>info@textrudexpert.ru, webmaster@chukotkashop.ru</t>
  </si>
  <si>
    <t>http://chukotkashop.ru, http://textrudexpert.ru</t>
  </si>
  <si>
    <t>Автотранспорт, Архитектура / Проектирование / Дизайн, Аудио / Видео / Бытовая техника, Бизнес-услуги, Бытовые услуги, Дополнительное образование / Развивающие курсы, Издательское дело / Полиграфия, Интернет, Климатическое оборудование, Компьютеры, Наружная реклама, Недвижимость, Оргтехника / Офисная техника, Охрана / Безопасность, Предметы интерьера / экстерьера, Продажа билетов, Промышленное оборудование, Промышленный аудит / оценка, Профессиональное образование, Рекламные услуги, Сантехническое оборудование, Средства автоматизации и информационные те</t>
  </si>
  <si>
    <t>Авиабилеты, Автоматизация торговли, Автоэкспертиза, Антенное оборудование, Бухгалтерские услуги, Геодезические работы, Дизайн рекламы, Домофоны, Жалюзи, Железнодорожные билеты, Изготовление ключей, Изготовление рекламных конструкций, Инжиниринговые услуги, Информационная безопасность, Кадастровые работы / Техническая инвентаризация, учет, Контрольно-кассовая техника / Расходные материалы, Копировальные услуги, Модернизация компьютеров, Монтаж / обслуживание антенного оборудования, Монтаж климатических систем, Монтаж компьютерных сетей, Монтаж ох</t>
  </si>
  <si>
    <t>79140818488, 79246665544</t>
  </si>
  <si>
    <t>https://t.me/ChukotkaOnline</t>
  </si>
  <si>
    <t>https://instagram.com/chukotka_online</t>
  </si>
  <si>
    <t>Ямало-Ненецкий автономный округ</t>
  </si>
  <si>
    <t>Видео Тех Сервис, организация</t>
  </si>
  <si>
    <t>Новый Уренгой городской округ</t>
  </si>
  <si>
    <t>Новый Уренгой</t>
  </si>
  <si>
    <t>Привокзальная, 5</t>
  </si>
  <si>
    <t>7 (3494) 23‒07‒06, 7 (3494) 23‒07‒26, 7 (3494) 23‒08‒01</t>
  </si>
  <si>
    <t>craft@vts89.ru</t>
  </si>
  <si>
    <t>http://vts89.ru</t>
  </si>
  <si>
    <t>https://instagram.com/videotechservice</t>
  </si>
  <si>
    <t>Ярославская область</t>
  </si>
  <si>
    <t>ПКФ Элтис</t>
  </si>
  <si>
    <t>Рыбинск городской округ</t>
  </si>
  <si>
    <t>Рыбинск</t>
  </si>
  <si>
    <t>Крестовая, 67</t>
  </si>
  <si>
    <t>7 (4855) 21‒34‒38</t>
  </si>
  <si>
    <t>7‒902‒227‒77‒77</t>
  </si>
  <si>
    <t>4855@elteh76.ru, eltis@elteh76.ru, nfo@elteh76.ru</t>
  </si>
  <si>
    <t>http://elteh.yaroslavl.ru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</si>
</sst>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2"/>
  <sheetViews>
    <sheetView tabSelected="1" topLeftCell="B1" workbookViewId="0">
      <selection activeCell="B2" sqref="B2"/>
    </sheetView>
  </sheetViews>
  <sheetFormatPr defaultRowHeight="15" x14ac:dyDescent="0.25"/>
  <cols>
    <col min="2" max="2" width="85" bestFit="1" customWidth="1"/>
    <col min="3" max="3" width="38.28515625" bestFit="1" customWidth="1"/>
    <col min="4" max="4" width="36.42578125" bestFit="1" customWidth="1"/>
    <col min="5" max="5" width="20" bestFit="1" customWidth="1"/>
    <col min="6" max="6" width="26" bestFit="1" customWidth="1"/>
    <col min="7" max="7" width="37" bestFit="1" customWidth="1"/>
    <col min="8" max="8" width="7.85546875" bestFit="1" customWidth="1"/>
    <col min="9" max="9" width="102.5703125" bestFit="1" customWidth="1"/>
    <col min="10" max="10" width="34" bestFit="1" customWidth="1"/>
    <col min="11" max="11" width="98" bestFit="1" customWidth="1"/>
    <col min="12" max="12" width="77.28515625" bestFit="1" customWidth="1"/>
    <col min="13" max="14" width="255.7109375" bestFit="1" customWidth="1"/>
    <col min="15" max="15" width="174.85546875" bestFit="1" customWidth="1"/>
    <col min="16" max="16" width="72.85546875" bestFit="1" customWidth="1"/>
    <col min="17" max="17" width="25.5703125" bestFit="1" customWidth="1"/>
    <col min="18" max="18" width="48.42578125" bestFit="1" customWidth="1"/>
    <col min="19" max="19" width="27.7109375" bestFit="1" customWidth="1"/>
    <col min="20" max="20" width="39" bestFit="1" customWidth="1"/>
    <col min="21" max="21" width="81.140625" bestFit="1" customWidth="1"/>
    <col min="22" max="22" width="39" bestFit="1" customWidth="1"/>
    <col min="23" max="23" width="25.85546875" bestFit="1" customWidth="1"/>
    <col min="24" max="24" width="57.5703125" bestFit="1" customWidth="1"/>
  </cols>
  <sheetData>
    <row r="1" spans="1:3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t="str">
        <f>"70000001051665532"</f>
        <v>70000001051665532</v>
      </c>
      <c r="B2" t="s">
        <v>32</v>
      </c>
      <c r="C2" t="s">
        <v>33</v>
      </c>
      <c r="D2" t="s">
        <v>34</v>
      </c>
      <c r="E2" t="s">
        <v>35</v>
      </c>
      <c r="G2" t="s">
        <v>36</v>
      </c>
      <c r="I2" t="s">
        <v>37</v>
      </c>
      <c r="L2" t="s">
        <v>38</v>
      </c>
      <c r="M2" t="s">
        <v>39</v>
      </c>
      <c r="N2" t="s">
        <v>40</v>
      </c>
      <c r="O2" t="s">
        <v>41</v>
      </c>
      <c r="U2" t="s">
        <v>42</v>
      </c>
      <c r="V2" t="s">
        <v>43</v>
      </c>
      <c r="AE2">
        <v>52.494678999999998</v>
      </c>
      <c r="AF2">
        <v>82.778052000000002</v>
      </c>
    </row>
    <row r="3" spans="1:32" x14ac:dyDescent="0.25">
      <c r="A3" t="str">
        <f>"70000001034909966"</f>
        <v>70000001034909966</v>
      </c>
      <c r="B3" t="s">
        <v>114</v>
      </c>
      <c r="C3" t="s">
        <v>111</v>
      </c>
      <c r="D3" t="s">
        <v>112</v>
      </c>
      <c r="E3" t="s">
        <v>113</v>
      </c>
      <c r="G3" t="s">
        <v>115</v>
      </c>
      <c r="I3" t="s">
        <v>116</v>
      </c>
      <c r="J3" t="s">
        <v>117</v>
      </c>
      <c r="K3" t="s">
        <v>118</v>
      </c>
      <c r="L3" t="s">
        <v>119</v>
      </c>
      <c r="M3" t="s">
        <v>84</v>
      </c>
      <c r="N3" t="s">
        <v>120</v>
      </c>
      <c r="O3" t="s">
        <v>121</v>
      </c>
      <c r="P3" t="s">
        <v>59</v>
      </c>
      <c r="Q3" t="s">
        <v>122</v>
      </c>
      <c r="U3" t="s">
        <v>123</v>
      </c>
      <c r="AE3">
        <v>50.918872</v>
      </c>
      <c r="AF3">
        <v>128.479128</v>
      </c>
    </row>
    <row r="4" spans="1:32" x14ac:dyDescent="0.25">
      <c r="A4" t="str">
        <f>"6896665210388847"</f>
        <v>6896665210388847</v>
      </c>
      <c r="B4" t="s">
        <v>130</v>
      </c>
      <c r="C4" t="s">
        <v>131</v>
      </c>
      <c r="D4" t="s">
        <v>132</v>
      </c>
      <c r="E4" t="s">
        <v>133</v>
      </c>
      <c r="G4" t="s">
        <v>134</v>
      </c>
      <c r="H4">
        <v>163000</v>
      </c>
      <c r="I4" t="s">
        <v>135</v>
      </c>
      <c r="K4" t="s">
        <v>136</v>
      </c>
      <c r="L4" t="s">
        <v>137</v>
      </c>
      <c r="M4" t="s">
        <v>105</v>
      </c>
      <c r="N4" t="s">
        <v>138</v>
      </c>
      <c r="O4" t="s">
        <v>41</v>
      </c>
      <c r="P4" t="s">
        <v>53</v>
      </c>
      <c r="AE4">
        <v>64.543341999999996</v>
      </c>
      <c r="AF4">
        <v>40.520291</v>
      </c>
    </row>
    <row r="5" spans="1:32" x14ac:dyDescent="0.25">
      <c r="A5" t="str">
        <f>"1126428187821820"</f>
        <v>1126428187821820</v>
      </c>
      <c r="B5" t="s">
        <v>143</v>
      </c>
      <c r="C5" t="s">
        <v>144</v>
      </c>
      <c r="D5" t="s">
        <v>145</v>
      </c>
      <c r="E5" t="s">
        <v>146</v>
      </c>
      <c r="F5" t="s">
        <v>147</v>
      </c>
      <c r="G5" t="s">
        <v>148</v>
      </c>
      <c r="H5">
        <v>414000</v>
      </c>
      <c r="I5" t="s">
        <v>149</v>
      </c>
      <c r="K5" t="s">
        <v>150</v>
      </c>
      <c r="L5" t="s">
        <v>151</v>
      </c>
      <c r="M5" t="s">
        <v>39</v>
      </c>
      <c r="N5" t="s">
        <v>92</v>
      </c>
      <c r="O5" t="s">
        <v>91</v>
      </c>
      <c r="P5" t="s">
        <v>48</v>
      </c>
      <c r="T5" t="s">
        <v>152</v>
      </c>
      <c r="U5" t="s">
        <v>153</v>
      </c>
      <c r="V5" t="s">
        <v>154</v>
      </c>
      <c r="W5" t="s">
        <v>155</v>
      </c>
      <c r="X5" t="s">
        <v>156</v>
      </c>
      <c r="AE5">
        <v>46.336423000000003</v>
      </c>
      <c r="AF5">
        <v>48.039414000000001</v>
      </c>
    </row>
    <row r="6" spans="1:32" x14ac:dyDescent="0.25">
      <c r="A6" t="str">
        <f>"6474452745322782"</f>
        <v>6474452745322782</v>
      </c>
      <c r="B6" t="s">
        <v>167</v>
      </c>
      <c r="C6" t="s">
        <v>166</v>
      </c>
      <c r="D6" t="s">
        <v>168</v>
      </c>
      <c r="E6" t="s">
        <v>169</v>
      </c>
      <c r="F6" t="s">
        <v>170</v>
      </c>
      <c r="G6" t="s">
        <v>171</v>
      </c>
      <c r="H6">
        <v>308000</v>
      </c>
      <c r="I6" t="s">
        <v>172</v>
      </c>
      <c r="K6" t="s">
        <v>173</v>
      </c>
      <c r="L6" t="s">
        <v>174</v>
      </c>
      <c r="M6" t="s">
        <v>58</v>
      </c>
      <c r="N6" t="s">
        <v>175</v>
      </c>
      <c r="O6" t="s">
        <v>176</v>
      </c>
      <c r="P6" t="s">
        <v>59</v>
      </c>
      <c r="AE6">
        <v>50.599254999999999</v>
      </c>
      <c r="AF6">
        <v>36.578612</v>
      </c>
    </row>
    <row r="7" spans="1:32" x14ac:dyDescent="0.25">
      <c r="A7" t="str">
        <f>"8726252559008880"</f>
        <v>8726252559008880</v>
      </c>
      <c r="B7" t="s">
        <v>183</v>
      </c>
      <c r="C7" t="s">
        <v>180</v>
      </c>
      <c r="D7" t="s">
        <v>181</v>
      </c>
      <c r="E7" t="s">
        <v>182</v>
      </c>
      <c r="F7" t="s">
        <v>184</v>
      </c>
      <c r="G7" t="s">
        <v>185</v>
      </c>
      <c r="H7">
        <v>241015</v>
      </c>
      <c r="I7" t="s">
        <v>186</v>
      </c>
      <c r="J7" t="s">
        <v>187</v>
      </c>
      <c r="K7" t="s">
        <v>188</v>
      </c>
      <c r="L7" t="s">
        <v>189</v>
      </c>
      <c r="M7" t="s">
        <v>58</v>
      </c>
      <c r="N7" t="s">
        <v>177</v>
      </c>
      <c r="O7" t="s">
        <v>54</v>
      </c>
      <c r="P7" t="s">
        <v>52</v>
      </c>
      <c r="Q7" t="s">
        <v>190</v>
      </c>
      <c r="AE7">
        <v>53.296115</v>
      </c>
      <c r="AF7">
        <v>34.321162000000001</v>
      </c>
    </row>
    <row r="8" spans="1:32" x14ac:dyDescent="0.25">
      <c r="A8" t="str">
        <f>"8304040093941770"</f>
        <v>8304040093941770</v>
      </c>
      <c r="B8" t="s">
        <v>194</v>
      </c>
      <c r="C8" t="s">
        <v>192</v>
      </c>
      <c r="D8" t="s">
        <v>195</v>
      </c>
      <c r="E8" t="s">
        <v>196</v>
      </c>
      <c r="F8" t="s">
        <v>197</v>
      </c>
      <c r="G8" t="s">
        <v>198</v>
      </c>
      <c r="H8">
        <v>600020</v>
      </c>
      <c r="I8" t="s">
        <v>199</v>
      </c>
      <c r="J8" t="s">
        <v>200</v>
      </c>
      <c r="K8" t="s">
        <v>201</v>
      </c>
      <c r="L8" t="s">
        <v>202</v>
      </c>
      <c r="M8" t="s">
        <v>203</v>
      </c>
      <c r="N8" t="s">
        <v>204</v>
      </c>
      <c r="O8" t="s">
        <v>102</v>
      </c>
      <c r="P8" t="s">
        <v>53</v>
      </c>
      <c r="AE8">
        <v>56.141661999999997</v>
      </c>
      <c r="AF8">
        <v>40.436500000000002</v>
      </c>
    </row>
    <row r="9" spans="1:32" x14ac:dyDescent="0.25">
      <c r="A9" t="str">
        <f>"4644865396723743"</f>
        <v>4644865396723743</v>
      </c>
      <c r="B9" t="s">
        <v>210</v>
      </c>
      <c r="C9" t="s">
        <v>211</v>
      </c>
      <c r="D9" t="s">
        <v>212</v>
      </c>
      <c r="E9" t="s">
        <v>213</v>
      </c>
      <c r="F9" t="s">
        <v>214</v>
      </c>
      <c r="G9" t="s">
        <v>215</v>
      </c>
      <c r="H9">
        <v>400010</v>
      </c>
      <c r="I9" t="s">
        <v>216</v>
      </c>
      <c r="J9" t="s">
        <v>217</v>
      </c>
      <c r="K9" t="s">
        <v>218</v>
      </c>
      <c r="L9" t="s">
        <v>219</v>
      </c>
      <c r="M9" t="s">
        <v>220</v>
      </c>
      <c r="N9" t="s">
        <v>221</v>
      </c>
      <c r="O9" t="s">
        <v>205</v>
      </c>
      <c r="P9" t="s">
        <v>48</v>
      </c>
      <c r="Q9">
        <v>79608799000</v>
      </c>
      <c r="R9">
        <v>79608799000</v>
      </c>
      <c r="T9" t="s">
        <v>222</v>
      </c>
      <c r="U9" t="s">
        <v>223</v>
      </c>
      <c r="Z9" t="s">
        <v>224</v>
      </c>
      <c r="AE9">
        <v>48.734530999999997</v>
      </c>
      <c r="AF9">
        <v>44.522489999999998</v>
      </c>
    </row>
    <row r="10" spans="1:32" x14ac:dyDescent="0.25">
      <c r="A10" t="str">
        <f>"10978052372693053"</f>
        <v>10978052372693053</v>
      </c>
      <c r="B10" t="s">
        <v>230</v>
      </c>
      <c r="C10" t="s">
        <v>227</v>
      </c>
      <c r="D10" t="s">
        <v>228</v>
      </c>
      <c r="E10" t="s">
        <v>229</v>
      </c>
      <c r="G10" t="s">
        <v>231</v>
      </c>
      <c r="H10">
        <v>160012</v>
      </c>
      <c r="I10" t="s">
        <v>232</v>
      </c>
      <c r="K10" t="s">
        <v>233</v>
      </c>
      <c r="L10" t="s">
        <v>234</v>
      </c>
      <c r="M10" t="s">
        <v>235</v>
      </c>
      <c r="N10" t="s">
        <v>236</v>
      </c>
      <c r="O10" t="s">
        <v>237</v>
      </c>
      <c r="AE10">
        <v>59.206552000000002</v>
      </c>
      <c r="AF10">
        <v>39.906312</v>
      </c>
    </row>
    <row r="11" spans="1:32" x14ac:dyDescent="0.25">
      <c r="A11" t="str">
        <f>"4363390419997471"</f>
        <v>4363390419997471</v>
      </c>
      <c r="B11" t="s">
        <v>141</v>
      </c>
      <c r="C11" t="s">
        <v>238</v>
      </c>
      <c r="D11" t="s">
        <v>239</v>
      </c>
      <c r="E11" t="s">
        <v>240</v>
      </c>
      <c r="F11" t="s">
        <v>241</v>
      </c>
      <c r="G11" t="s">
        <v>242</v>
      </c>
      <c r="H11">
        <v>394024</v>
      </c>
      <c r="I11" t="s">
        <v>243</v>
      </c>
      <c r="K11" t="s">
        <v>244</v>
      </c>
      <c r="L11" t="s">
        <v>245</v>
      </c>
      <c r="M11" t="s">
        <v>246</v>
      </c>
      <c r="N11" t="s">
        <v>247</v>
      </c>
      <c r="O11" t="s">
        <v>248</v>
      </c>
      <c r="P11" t="s">
        <v>59</v>
      </c>
      <c r="Z11" t="s">
        <v>249</v>
      </c>
      <c r="AE11">
        <v>51.696686</v>
      </c>
      <c r="AF11">
        <v>39.207667999999998</v>
      </c>
    </row>
    <row r="12" spans="1:32" x14ac:dyDescent="0.25">
      <c r="A12" t="str">
        <f>"70000001023042940"</f>
        <v>70000001023042940</v>
      </c>
      <c r="B12" t="s">
        <v>250</v>
      </c>
      <c r="C12" t="s">
        <v>251</v>
      </c>
      <c r="D12" t="s">
        <v>252</v>
      </c>
      <c r="E12" t="s">
        <v>253</v>
      </c>
      <c r="G12" t="s">
        <v>254</v>
      </c>
      <c r="I12" t="s">
        <v>255</v>
      </c>
      <c r="K12" t="s">
        <v>256</v>
      </c>
      <c r="L12" t="s">
        <v>257</v>
      </c>
      <c r="M12" t="s">
        <v>44</v>
      </c>
      <c r="N12" t="s">
        <v>45</v>
      </c>
      <c r="O12" t="s">
        <v>103</v>
      </c>
      <c r="AE12">
        <v>48.782122999999999</v>
      </c>
      <c r="AF12">
        <v>132.94261499999999</v>
      </c>
    </row>
    <row r="13" spans="1:32" x14ac:dyDescent="0.25">
      <c r="A13" t="str">
        <f>"9007727535718603"</f>
        <v>9007727535718603</v>
      </c>
      <c r="B13" t="s">
        <v>260</v>
      </c>
      <c r="C13" t="s">
        <v>259</v>
      </c>
      <c r="D13" t="s">
        <v>261</v>
      </c>
      <c r="E13" t="s">
        <v>262</v>
      </c>
      <c r="F13" t="s">
        <v>263</v>
      </c>
      <c r="G13" t="s">
        <v>264</v>
      </c>
      <c r="H13">
        <v>672040</v>
      </c>
      <c r="I13" t="s">
        <v>265</v>
      </c>
      <c r="J13" t="s">
        <v>266</v>
      </c>
      <c r="K13" t="s">
        <v>267</v>
      </c>
      <c r="L13" t="s">
        <v>268</v>
      </c>
      <c r="M13" t="s">
        <v>65</v>
      </c>
      <c r="N13" t="s">
        <v>66</v>
      </c>
      <c r="O13" t="s">
        <v>41</v>
      </c>
      <c r="P13" t="s">
        <v>59</v>
      </c>
      <c r="Q13" t="s">
        <v>269</v>
      </c>
      <c r="R13" t="s">
        <v>270</v>
      </c>
      <c r="T13" t="s">
        <v>271</v>
      </c>
      <c r="U13" t="s">
        <v>272</v>
      </c>
      <c r="AE13">
        <v>52.063074</v>
      </c>
      <c r="AF13">
        <v>113.411466</v>
      </c>
    </row>
    <row r="14" spans="1:32" x14ac:dyDescent="0.25">
      <c r="A14" t="str">
        <f>"9148465024074406"</f>
        <v>9148465024074406</v>
      </c>
      <c r="B14" t="s">
        <v>277</v>
      </c>
      <c r="C14" t="s">
        <v>274</v>
      </c>
      <c r="D14" t="s">
        <v>275</v>
      </c>
      <c r="E14" t="s">
        <v>276</v>
      </c>
      <c r="F14" t="s">
        <v>61</v>
      </c>
      <c r="G14" t="s">
        <v>278</v>
      </c>
      <c r="H14">
        <v>153000</v>
      </c>
      <c r="I14" t="s">
        <v>279</v>
      </c>
      <c r="J14" t="s">
        <v>280</v>
      </c>
      <c r="K14" t="s">
        <v>281</v>
      </c>
      <c r="L14" t="s">
        <v>282</v>
      </c>
      <c r="M14" t="s">
        <v>44</v>
      </c>
      <c r="N14" t="s">
        <v>63</v>
      </c>
      <c r="O14" t="s">
        <v>41</v>
      </c>
      <c r="P14" t="s">
        <v>48</v>
      </c>
      <c r="Q14" t="s">
        <v>283</v>
      </c>
      <c r="R14" t="s">
        <v>284</v>
      </c>
      <c r="V14" t="s">
        <v>285</v>
      </c>
      <c r="AE14">
        <v>56.991793999999999</v>
      </c>
      <c r="AF14">
        <v>40.989066999999999</v>
      </c>
    </row>
    <row r="15" spans="1:32" x14ac:dyDescent="0.25">
      <c r="A15" t="str">
        <f>"1548640653000417"</f>
        <v>1548640653000417</v>
      </c>
      <c r="B15" t="s">
        <v>294</v>
      </c>
      <c r="C15" t="s">
        <v>291</v>
      </c>
      <c r="D15" t="s">
        <v>292</v>
      </c>
      <c r="E15" t="s">
        <v>293</v>
      </c>
      <c r="G15" t="s">
        <v>295</v>
      </c>
      <c r="H15">
        <v>665831</v>
      </c>
      <c r="I15" t="s">
        <v>296</v>
      </c>
      <c r="K15" t="s">
        <v>297</v>
      </c>
      <c r="L15" t="s">
        <v>298</v>
      </c>
      <c r="M15" t="s">
        <v>82</v>
      </c>
      <c r="N15" t="s">
        <v>83</v>
      </c>
      <c r="O15" t="s">
        <v>57</v>
      </c>
      <c r="P15" t="s">
        <v>59</v>
      </c>
      <c r="AE15">
        <v>52.509483000000003</v>
      </c>
      <c r="AF15">
        <v>103.876638</v>
      </c>
    </row>
    <row r="16" spans="1:32" x14ac:dyDescent="0.25">
      <c r="A16" t="str">
        <f>"70000001023655823"</f>
        <v>70000001023655823</v>
      </c>
      <c r="B16" t="s">
        <v>305</v>
      </c>
      <c r="C16" t="s">
        <v>302</v>
      </c>
      <c r="D16" t="s">
        <v>303</v>
      </c>
      <c r="E16" t="s">
        <v>304</v>
      </c>
      <c r="G16" t="s">
        <v>306</v>
      </c>
      <c r="I16" t="s">
        <v>307</v>
      </c>
      <c r="J16" t="s">
        <v>308</v>
      </c>
      <c r="K16" t="s">
        <v>309</v>
      </c>
      <c r="L16" t="s">
        <v>310</v>
      </c>
      <c r="M16" t="s">
        <v>44</v>
      </c>
      <c r="N16" t="s">
        <v>94</v>
      </c>
      <c r="O16" t="s">
        <v>41</v>
      </c>
      <c r="Q16" t="s">
        <v>311</v>
      </c>
      <c r="AE16">
        <v>43.502557000000003</v>
      </c>
      <c r="AF16">
        <v>43.623469999999998</v>
      </c>
    </row>
    <row r="17" spans="1:32" x14ac:dyDescent="0.25">
      <c r="A17" t="str">
        <f>"70000001028754986"</f>
        <v>70000001028754986</v>
      </c>
      <c r="B17" t="s">
        <v>315</v>
      </c>
      <c r="C17" t="s">
        <v>312</v>
      </c>
      <c r="D17" t="s">
        <v>313</v>
      </c>
      <c r="E17" t="s">
        <v>316</v>
      </c>
      <c r="G17" t="s">
        <v>317</v>
      </c>
      <c r="H17">
        <v>238300</v>
      </c>
      <c r="I17" t="s">
        <v>318</v>
      </c>
      <c r="J17" t="s">
        <v>319</v>
      </c>
      <c r="K17" t="s">
        <v>320</v>
      </c>
      <c r="L17" t="s">
        <v>321</v>
      </c>
      <c r="M17" t="s">
        <v>95</v>
      </c>
      <c r="N17" t="s">
        <v>258</v>
      </c>
      <c r="O17" t="s">
        <v>142</v>
      </c>
      <c r="P17" t="s">
        <v>52</v>
      </c>
      <c r="Q17">
        <v>79062398760</v>
      </c>
      <c r="AE17">
        <v>54.791713999999999</v>
      </c>
      <c r="AF17">
        <v>20.640654999999999</v>
      </c>
    </row>
    <row r="18" spans="1:32" x14ac:dyDescent="0.25">
      <c r="A18" t="str">
        <f>"8585515070653510"</f>
        <v>8585515070653510</v>
      </c>
      <c r="B18" t="s">
        <v>325</v>
      </c>
      <c r="C18" t="s">
        <v>322</v>
      </c>
      <c r="D18" t="s">
        <v>323</v>
      </c>
      <c r="E18" t="s">
        <v>324</v>
      </c>
      <c r="F18" t="s">
        <v>300</v>
      </c>
      <c r="G18" t="s">
        <v>326</v>
      </c>
      <c r="H18">
        <v>248009</v>
      </c>
      <c r="I18" t="s">
        <v>327</v>
      </c>
      <c r="K18" t="s">
        <v>328</v>
      </c>
      <c r="L18" t="s">
        <v>329</v>
      </c>
      <c r="M18" t="s">
        <v>44</v>
      </c>
      <c r="N18" t="s">
        <v>67</v>
      </c>
      <c r="O18" t="s">
        <v>69</v>
      </c>
      <c r="P18" t="s">
        <v>52</v>
      </c>
      <c r="AE18">
        <v>54.537815999999999</v>
      </c>
      <c r="AF18">
        <v>36.295251</v>
      </c>
    </row>
    <row r="19" spans="1:32" x14ac:dyDescent="0.25">
      <c r="A19" t="str">
        <f>"13370589674736581"</f>
        <v>13370589674736581</v>
      </c>
      <c r="B19" t="s">
        <v>334</v>
      </c>
      <c r="C19" t="s">
        <v>331</v>
      </c>
      <c r="D19" t="s">
        <v>332</v>
      </c>
      <c r="E19" t="s">
        <v>333</v>
      </c>
      <c r="G19" t="s">
        <v>335</v>
      </c>
      <c r="H19">
        <v>684000</v>
      </c>
      <c r="I19" t="s">
        <v>336</v>
      </c>
      <c r="K19" t="s">
        <v>337</v>
      </c>
      <c r="L19" t="s">
        <v>338</v>
      </c>
      <c r="M19" t="s">
        <v>44</v>
      </c>
      <c r="N19" t="s">
        <v>45</v>
      </c>
      <c r="O19" t="s">
        <v>41</v>
      </c>
      <c r="AE19">
        <v>53.184511000000001</v>
      </c>
      <c r="AF19">
        <v>158.38215299999999</v>
      </c>
    </row>
    <row r="20" spans="1:32" x14ac:dyDescent="0.25">
      <c r="A20" t="str">
        <f>"70000001022151513"</f>
        <v>70000001022151513</v>
      </c>
      <c r="B20" t="s">
        <v>342</v>
      </c>
      <c r="C20" t="s">
        <v>339</v>
      </c>
      <c r="D20" t="s">
        <v>340</v>
      </c>
      <c r="E20" t="s">
        <v>341</v>
      </c>
      <c r="G20" t="s">
        <v>343</v>
      </c>
      <c r="I20" t="s">
        <v>344</v>
      </c>
      <c r="K20" t="s">
        <v>345</v>
      </c>
      <c r="L20" t="s">
        <v>346</v>
      </c>
      <c r="M20" t="s">
        <v>347</v>
      </c>
      <c r="N20" t="s">
        <v>348</v>
      </c>
      <c r="O20" t="s">
        <v>79</v>
      </c>
      <c r="P20" t="s">
        <v>81</v>
      </c>
      <c r="AE20">
        <v>44.231037000000001</v>
      </c>
      <c r="AF20">
        <v>42.070025999999999</v>
      </c>
    </row>
    <row r="21" spans="1:32" x14ac:dyDescent="0.25">
      <c r="A21" t="str">
        <f>"12103952279535980"</f>
        <v>12103952279535980</v>
      </c>
      <c r="B21" t="s">
        <v>352</v>
      </c>
      <c r="C21" t="s">
        <v>349</v>
      </c>
      <c r="D21" t="s">
        <v>350</v>
      </c>
      <c r="E21" t="s">
        <v>351</v>
      </c>
      <c r="G21" t="s">
        <v>353</v>
      </c>
      <c r="H21">
        <v>652600</v>
      </c>
      <c r="I21" t="s">
        <v>354</v>
      </c>
      <c r="K21" t="s">
        <v>355</v>
      </c>
      <c r="L21" t="s">
        <v>356</v>
      </c>
      <c r="M21" t="s">
        <v>39</v>
      </c>
      <c r="N21" t="s">
        <v>126</v>
      </c>
      <c r="O21" t="s">
        <v>357</v>
      </c>
      <c r="T21" t="s">
        <v>358</v>
      </c>
      <c r="U21" t="s">
        <v>359</v>
      </c>
      <c r="V21" t="s">
        <v>360</v>
      </c>
      <c r="W21" t="s">
        <v>361</v>
      </c>
      <c r="AE21">
        <v>54.427677000000003</v>
      </c>
      <c r="AF21">
        <v>86.301550000000006</v>
      </c>
    </row>
    <row r="22" spans="1:32" x14ac:dyDescent="0.25">
      <c r="A22" t="str">
        <f>"8163302605586626"</f>
        <v>8163302605586626</v>
      </c>
      <c r="B22" t="s">
        <v>371</v>
      </c>
      <c r="C22" t="s">
        <v>372</v>
      </c>
      <c r="D22" t="s">
        <v>373</v>
      </c>
      <c r="E22" t="s">
        <v>374</v>
      </c>
      <c r="I22" t="s">
        <v>375</v>
      </c>
      <c r="J22" t="s">
        <v>375</v>
      </c>
      <c r="K22" t="s">
        <v>376</v>
      </c>
      <c r="M22" t="s">
        <v>73</v>
      </c>
      <c r="N22" t="s">
        <v>301</v>
      </c>
      <c r="O22" t="s">
        <v>107</v>
      </c>
      <c r="P22" t="s">
        <v>81</v>
      </c>
      <c r="Q22" t="s">
        <v>377</v>
      </c>
      <c r="V22" t="s">
        <v>378</v>
      </c>
    </row>
    <row r="23" spans="1:32" x14ac:dyDescent="0.25">
      <c r="A23" t="str">
        <f>"4785602885060607"</f>
        <v>4785602885060607</v>
      </c>
      <c r="B23" t="s">
        <v>382</v>
      </c>
      <c r="C23" t="s">
        <v>379</v>
      </c>
      <c r="D23" t="s">
        <v>380</v>
      </c>
      <c r="E23" t="s">
        <v>381</v>
      </c>
      <c r="F23" t="s">
        <v>49</v>
      </c>
      <c r="G23" t="s">
        <v>383</v>
      </c>
      <c r="H23">
        <v>156014</v>
      </c>
      <c r="I23" t="s">
        <v>384</v>
      </c>
      <c r="K23" t="s">
        <v>385</v>
      </c>
      <c r="L23" t="s">
        <v>386</v>
      </c>
      <c r="M23" t="s">
        <v>44</v>
      </c>
      <c r="N23" t="s">
        <v>85</v>
      </c>
      <c r="O23" t="s">
        <v>70</v>
      </c>
      <c r="P23" t="s">
        <v>48</v>
      </c>
      <c r="AE23">
        <v>57.745001999999999</v>
      </c>
      <c r="AF23">
        <v>40.991869000000001</v>
      </c>
    </row>
    <row r="24" spans="1:32" x14ac:dyDescent="0.25">
      <c r="A24" t="str">
        <f>"70000001032850884"</f>
        <v>70000001032850884</v>
      </c>
      <c r="B24" t="s">
        <v>391</v>
      </c>
      <c r="C24" t="s">
        <v>388</v>
      </c>
      <c r="D24" t="s">
        <v>389</v>
      </c>
      <c r="E24" t="s">
        <v>390</v>
      </c>
      <c r="G24" t="s">
        <v>392</v>
      </c>
      <c r="J24" t="s">
        <v>393</v>
      </c>
      <c r="K24" t="s">
        <v>394</v>
      </c>
      <c r="L24" t="s">
        <v>395</v>
      </c>
      <c r="M24" t="s">
        <v>74</v>
      </c>
      <c r="N24" t="s">
        <v>128</v>
      </c>
      <c r="O24" t="s">
        <v>75</v>
      </c>
      <c r="P24" t="s">
        <v>52</v>
      </c>
      <c r="Q24">
        <v>79183251846</v>
      </c>
      <c r="AE24">
        <v>44.864432999999998</v>
      </c>
      <c r="AF24">
        <v>38.154533000000001</v>
      </c>
    </row>
    <row r="25" spans="1:32" x14ac:dyDescent="0.25">
      <c r="A25" t="str">
        <f>"70000001023284820"</f>
        <v>70000001023284820</v>
      </c>
      <c r="B25" t="s">
        <v>402</v>
      </c>
      <c r="C25" t="s">
        <v>399</v>
      </c>
      <c r="D25" t="s">
        <v>400</v>
      </c>
      <c r="E25" t="s">
        <v>401</v>
      </c>
      <c r="G25" t="s">
        <v>403</v>
      </c>
      <c r="I25" t="s">
        <v>404</v>
      </c>
      <c r="K25" t="s">
        <v>405</v>
      </c>
      <c r="L25" t="s">
        <v>406</v>
      </c>
      <c r="M25" t="s">
        <v>407</v>
      </c>
      <c r="N25" t="s">
        <v>408</v>
      </c>
      <c r="O25" t="s">
        <v>364</v>
      </c>
      <c r="P25" t="s">
        <v>81</v>
      </c>
      <c r="Q25">
        <v>79659184848</v>
      </c>
      <c r="T25" t="s">
        <v>365</v>
      </c>
      <c r="U25" t="s">
        <v>366</v>
      </c>
      <c r="V25" t="s">
        <v>367</v>
      </c>
      <c r="X25" t="s">
        <v>368</v>
      </c>
      <c r="AE25">
        <v>56.258074999999998</v>
      </c>
      <c r="AF25">
        <v>90.484509000000003</v>
      </c>
    </row>
    <row r="26" spans="1:32" x14ac:dyDescent="0.25">
      <c r="A26" t="str">
        <f>"1407903164531522"</f>
        <v>1407903164531522</v>
      </c>
      <c r="B26" t="s">
        <v>415</v>
      </c>
      <c r="C26" t="s">
        <v>412</v>
      </c>
      <c r="D26" t="s">
        <v>413</v>
      </c>
      <c r="E26" t="s">
        <v>414</v>
      </c>
      <c r="G26" t="s">
        <v>416</v>
      </c>
      <c r="H26">
        <v>640014</v>
      </c>
      <c r="I26" t="s">
        <v>417</v>
      </c>
      <c r="K26" t="s">
        <v>418</v>
      </c>
      <c r="L26" t="s">
        <v>419</v>
      </c>
      <c r="M26" t="s">
        <v>420</v>
      </c>
      <c r="N26" t="s">
        <v>421</v>
      </c>
      <c r="O26" t="s">
        <v>60</v>
      </c>
      <c r="P26" t="s">
        <v>59</v>
      </c>
      <c r="T26" t="s">
        <v>422</v>
      </c>
      <c r="U26" t="s">
        <v>423</v>
      </c>
      <c r="V26" t="s">
        <v>424</v>
      </c>
      <c r="W26" t="s">
        <v>425</v>
      </c>
      <c r="AE26">
        <v>55.469112000000003</v>
      </c>
      <c r="AF26">
        <v>65.331401</v>
      </c>
    </row>
    <row r="27" spans="1:32" x14ac:dyDescent="0.25">
      <c r="A27" t="str">
        <f>"10274364930916646"</f>
        <v>10274364930916646</v>
      </c>
      <c r="B27" t="s">
        <v>432</v>
      </c>
      <c r="C27" t="s">
        <v>431</v>
      </c>
      <c r="D27" t="s">
        <v>433</v>
      </c>
      <c r="E27" t="s">
        <v>434</v>
      </c>
      <c r="F27" t="s">
        <v>299</v>
      </c>
      <c r="G27" t="s">
        <v>435</v>
      </c>
      <c r="H27">
        <v>305000</v>
      </c>
      <c r="I27" t="s">
        <v>436</v>
      </c>
      <c r="K27" t="s">
        <v>437</v>
      </c>
      <c r="L27" t="s">
        <v>438</v>
      </c>
      <c r="M27" t="s">
        <v>206</v>
      </c>
      <c r="N27" t="s">
        <v>439</v>
      </c>
      <c r="O27" t="s">
        <v>54</v>
      </c>
      <c r="P27" t="s">
        <v>53</v>
      </c>
      <c r="V27" t="s">
        <v>440</v>
      </c>
      <c r="AE27">
        <v>51.728856</v>
      </c>
      <c r="AF27">
        <v>36.189185999999999</v>
      </c>
    </row>
    <row r="28" spans="1:32" x14ac:dyDescent="0.25">
      <c r="A28" t="str">
        <f>"5348552838706198"</f>
        <v>5348552838706198</v>
      </c>
      <c r="B28" t="s">
        <v>441</v>
      </c>
      <c r="C28" t="s">
        <v>442</v>
      </c>
      <c r="D28" t="s">
        <v>443</v>
      </c>
      <c r="E28" t="s">
        <v>444</v>
      </c>
      <c r="G28" t="s">
        <v>445</v>
      </c>
      <c r="H28">
        <v>188643</v>
      </c>
      <c r="I28" t="s">
        <v>446</v>
      </c>
      <c r="K28" t="s">
        <v>447</v>
      </c>
      <c r="L28" t="s">
        <v>448</v>
      </c>
      <c r="M28" t="s">
        <v>65</v>
      </c>
      <c r="N28" t="s">
        <v>449</v>
      </c>
      <c r="O28" t="s">
        <v>41</v>
      </c>
      <c r="P28" t="s">
        <v>53</v>
      </c>
      <c r="Q28" t="s">
        <v>450</v>
      </c>
      <c r="R28" t="s">
        <v>451</v>
      </c>
      <c r="S28" t="s">
        <v>452</v>
      </c>
      <c r="U28" t="s">
        <v>453</v>
      </c>
      <c r="AE28">
        <v>60.014567999999997</v>
      </c>
      <c r="AF28">
        <v>30.665081000000001</v>
      </c>
    </row>
    <row r="29" spans="1:32" x14ac:dyDescent="0.25">
      <c r="A29" t="str">
        <f>"70000001042224247"</f>
        <v>70000001042224247</v>
      </c>
      <c r="B29" t="s">
        <v>455</v>
      </c>
      <c r="C29" t="s">
        <v>454</v>
      </c>
      <c r="D29" t="s">
        <v>443</v>
      </c>
      <c r="E29" t="s">
        <v>454</v>
      </c>
      <c r="G29" t="s">
        <v>456</v>
      </c>
      <c r="H29">
        <v>193149</v>
      </c>
      <c r="J29" t="s">
        <v>457</v>
      </c>
      <c r="K29" t="s">
        <v>458</v>
      </c>
      <c r="L29" t="s">
        <v>459</v>
      </c>
      <c r="M29" t="s">
        <v>88</v>
      </c>
      <c r="N29" t="s">
        <v>460</v>
      </c>
      <c r="O29" t="s">
        <v>99</v>
      </c>
      <c r="P29" t="s">
        <v>48</v>
      </c>
      <c r="Q29">
        <v>79627075049</v>
      </c>
      <c r="AE29">
        <v>59.857798000000003</v>
      </c>
      <c r="AF29">
        <v>30.498417</v>
      </c>
    </row>
    <row r="30" spans="1:32" x14ac:dyDescent="0.25">
      <c r="A30" t="str">
        <f>"70000001027477259"</f>
        <v>70000001027477259</v>
      </c>
      <c r="B30" t="s">
        <v>466</v>
      </c>
      <c r="C30" t="s">
        <v>463</v>
      </c>
      <c r="D30" t="s">
        <v>464</v>
      </c>
      <c r="E30" t="s">
        <v>465</v>
      </c>
      <c r="G30" t="s">
        <v>467</v>
      </c>
      <c r="I30" t="s">
        <v>468</v>
      </c>
      <c r="K30" t="s">
        <v>469</v>
      </c>
      <c r="L30" t="s">
        <v>470</v>
      </c>
      <c r="M30" t="s">
        <v>82</v>
      </c>
      <c r="N30" t="s">
        <v>179</v>
      </c>
      <c r="O30" t="s">
        <v>57</v>
      </c>
      <c r="P30" t="s">
        <v>52</v>
      </c>
      <c r="Q30">
        <v>79103501035</v>
      </c>
      <c r="V30" t="s">
        <v>471</v>
      </c>
      <c r="AE30">
        <v>52.618077999999997</v>
      </c>
      <c r="AF30">
        <v>38.547981999999998</v>
      </c>
    </row>
    <row r="31" spans="1:32" x14ac:dyDescent="0.25">
      <c r="A31" t="str">
        <f>"70000001027432958"</f>
        <v>70000001027432958</v>
      </c>
      <c r="B31" t="s">
        <v>475</v>
      </c>
      <c r="C31" t="s">
        <v>472</v>
      </c>
      <c r="D31" t="s">
        <v>473</v>
      </c>
      <c r="E31" t="s">
        <v>474</v>
      </c>
      <c r="G31" t="s">
        <v>476</v>
      </c>
      <c r="I31" t="s">
        <v>477</v>
      </c>
      <c r="J31" t="s">
        <v>478</v>
      </c>
      <c r="K31" t="s">
        <v>479</v>
      </c>
      <c r="L31" t="s">
        <v>480</v>
      </c>
      <c r="M31" t="s">
        <v>80</v>
      </c>
      <c r="N31" t="s">
        <v>411</v>
      </c>
      <c r="O31" t="s">
        <v>62</v>
      </c>
      <c r="Q31">
        <v>79248508880</v>
      </c>
      <c r="AE31">
        <v>59.546655999999999</v>
      </c>
      <c r="AF31">
        <v>150.815426</v>
      </c>
    </row>
    <row r="32" spans="1:32" x14ac:dyDescent="0.25">
      <c r="A32" t="str">
        <f>"4504127908880974"</f>
        <v>4504127908880974</v>
      </c>
      <c r="B32" t="s">
        <v>484</v>
      </c>
      <c r="C32" t="s">
        <v>481</v>
      </c>
      <c r="D32" t="s">
        <v>482</v>
      </c>
      <c r="E32" t="s">
        <v>483</v>
      </c>
      <c r="G32" t="s">
        <v>485</v>
      </c>
      <c r="H32">
        <v>143989</v>
      </c>
      <c r="I32" t="s">
        <v>486</v>
      </c>
      <c r="J32" t="s">
        <v>487</v>
      </c>
      <c r="K32" t="s">
        <v>488</v>
      </c>
      <c r="L32" t="s">
        <v>489</v>
      </c>
      <c r="M32" t="s">
        <v>39</v>
      </c>
      <c r="N32" t="s">
        <v>490</v>
      </c>
      <c r="O32" t="s">
        <v>491</v>
      </c>
      <c r="P32" t="s">
        <v>48</v>
      </c>
      <c r="Q32">
        <v>79268200418</v>
      </c>
      <c r="V32" t="s">
        <v>492</v>
      </c>
      <c r="Y32" t="s">
        <v>493</v>
      </c>
      <c r="AE32">
        <v>55.747225999999998</v>
      </c>
      <c r="AF32">
        <v>37.991275000000002</v>
      </c>
    </row>
    <row r="33" spans="1:32" x14ac:dyDescent="0.25">
      <c r="A33" t="str">
        <f>"70000001031948844"</f>
        <v>70000001031948844</v>
      </c>
      <c r="B33" t="s">
        <v>495</v>
      </c>
      <c r="C33" t="s">
        <v>496</v>
      </c>
      <c r="D33" t="s">
        <v>494</v>
      </c>
      <c r="E33" t="s">
        <v>496</v>
      </c>
      <c r="G33" t="s">
        <v>497</v>
      </c>
      <c r="H33">
        <v>140090</v>
      </c>
      <c r="I33" t="s">
        <v>498</v>
      </c>
      <c r="K33" t="s">
        <v>499</v>
      </c>
      <c r="L33" t="s">
        <v>500</v>
      </c>
      <c r="M33" t="s">
        <v>97</v>
      </c>
      <c r="N33" t="s">
        <v>287</v>
      </c>
      <c r="O33" t="s">
        <v>41</v>
      </c>
      <c r="P33" t="s">
        <v>48</v>
      </c>
      <c r="AE33">
        <v>55.632021000000002</v>
      </c>
      <c r="AF33">
        <v>37.807948000000003</v>
      </c>
    </row>
    <row r="34" spans="1:32" x14ac:dyDescent="0.25">
      <c r="A34" t="str">
        <f>"70000001043794186"</f>
        <v>70000001043794186</v>
      </c>
      <c r="B34" t="s">
        <v>507</v>
      </c>
      <c r="C34" t="s">
        <v>504</v>
      </c>
      <c r="D34" t="s">
        <v>505</v>
      </c>
      <c r="E34" t="s">
        <v>506</v>
      </c>
      <c r="G34" t="s">
        <v>330</v>
      </c>
      <c r="I34" t="s">
        <v>508</v>
      </c>
      <c r="K34" t="s">
        <v>509</v>
      </c>
      <c r="L34" t="s">
        <v>510</v>
      </c>
      <c r="M34" t="s">
        <v>106</v>
      </c>
      <c r="N34" t="s">
        <v>511</v>
      </c>
      <c r="O34" t="s">
        <v>60</v>
      </c>
      <c r="P34" t="s">
        <v>53</v>
      </c>
      <c r="AE34">
        <v>67.584750999999997</v>
      </c>
      <c r="AF34">
        <v>33.399704999999997</v>
      </c>
    </row>
    <row r="35" spans="1:32" x14ac:dyDescent="0.25">
      <c r="A35" t="str">
        <f>"70000001023590675"</f>
        <v>70000001023590675</v>
      </c>
      <c r="B35" t="s">
        <v>515</v>
      </c>
      <c r="C35" t="s">
        <v>512</v>
      </c>
      <c r="D35" t="s">
        <v>513</v>
      </c>
      <c r="E35" t="s">
        <v>514</v>
      </c>
      <c r="G35" t="s">
        <v>516</v>
      </c>
      <c r="I35" t="s">
        <v>517</v>
      </c>
      <c r="J35" t="s">
        <v>518</v>
      </c>
      <c r="K35" t="s">
        <v>519</v>
      </c>
      <c r="L35" t="s">
        <v>520</v>
      </c>
      <c r="M35" t="s">
        <v>50</v>
      </c>
      <c r="N35" t="s">
        <v>501</v>
      </c>
      <c r="O35" t="s">
        <v>387</v>
      </c>
      <c r="P35" t="s">
        <v>87</v>
      </c>
      <c r="Q35">
        <v>79200249595</v>
      </c>
      <c r="R35">
        <v>79200249595</v>
      </c>
      <c r="AE35">
        <v>55.397148000000001</v>
      </c>
      <c r="AF35">
        <v>43.824807</v>
      </c>
    </row>
    <row r="36" spans="1:32" x14ac:dyDescent="0.25">
      <c r="A36" t="str">
        <f>"10837314884337942"</f>
        <v>10837314884337942</v>
      </c>
      <c r="B36" t="s">
        <v>521</v>
      </c>
      <c r="C36" t="s">
        <v>522</v>
      </c>
      <c r="D36" t="s">
        <v>523</v>
      </c>
      <c r="E36" t="s">
        <v>524</v>
      </c>
      <c r="G36" t="s">
        <v>525</v>
      </c>
      <c r="H36">
        <v>173003</v>
      </c>
      <c r="I36" t="s">
        <v>526</v>
      </c>
      <c r="K36" t="s">
        <v>527</v>
      </c>
      <c r="L36" t="s">
        <v>528</v>
      </c>
      <c r="M36" t="s">
        <v>82</v>
      </c>
      <c r="N36" t="s">
        <v>139</v>
      </c>
      <c r="O36" t="s">
        <v>78</v>
      </c>
      <c r="P36" t="s">
        <v>53</v>
      </c>
      <c r="AE36">
        <v>58.531742999999999</v>
      </c>
      <c r="AF36">
        <v>31.273544000000001</v>
      </c>
    </row>
    <row r="37" spans="1:32" x14ac:dyDescent="0.25">
      <c r="A37" t="str">
        <f>"141265769487390"</f>
        <v>141265769487390</v>
      </c>
      <c r="B37" t="s">
        <v>532</v>
      </c>
      <c r="C37" t="s">
        <v>529</v>
      </c>
      <c r="D37" t="s">
        <v>530</v>
      </c>
      <c r="E37" t="s">
        <v>531</v>
      </c>
      <c r="G37" t="s">
        <v>397</v>
      </c>
      <c r="H37">
        <v>633010</v>
      </c>
      <c r="I37" t="s">
        <v>533</v>
      </c>
      <c r="J37" t="s">
        <v>534</v>
      </c>
      <c r="K37" t="s">
        <v>535</v>
      </c>
      <c r="L37" t="s">
        <v>536</v>
      </c>
      <c r="M37" t="s">
        <v>76</v>
      </c>
      <c r="N37" t="s">
        <v>160</v>
      </c>
      <c r="O37" t="s">
        <v>71</v>
      </c>
      <c r="P37" t="s">
        <v>59</v>
      </c>
      <c r="Q37">
        <v>79137229943</v>
      </c>
      <c r="AE37">
        <v>54.760117999999999</v>
      </c>
      <c r="AF37">
        <v>83.105970999999997</v>
      </c>
    </row>
    <row r="38" spans="1:32" x14ac:dyDescent="0.25">
      <c r="A38" t="str">
        <f>"282003257691233"</f>
        <v>282003257691233</v>
      </c>
      <c r="B38" t="s">
        <v>540</v>
      </c>
      <c r="C38" t="s">
        <v>537</v>
      </c>
      <c r="D38" t="s">
        <v>538</v>
      </c>
      <c r="E38" t="s">
        <v>539</v>
      </c>
      <c r="F38" t="s">
        <v>299</v>
      </c>
      <c r="G38" t="s">
        <v>541</v>
      </c>
      <c r="H38">
        <v>644024</v>
      </c>
      <c r="I38" t="s">
        <v>542</v>
      </c>
      <c r="J38" t="s">
        <v>543</v>
      </c>
      <c r="K38" t="s">
        <v>544</v>
      </c>
      <c r="L38" t="s">
        <v>545</v>
      </c>
      <c r="M38" t="s">
        <v>546</v>
      </c>
      <c r="N38" t="s">
        <v>547</v>
      </c>
      <c r="O38" t="s">
        <v>502</v>
      </c>
      <c r="P38" t="s">
        <v>52</v>
      </c>
      <c r="AE38">
        <v>54.977772000000002</v>
      </c>
      <c r="AF38">
        <v>73.390528000000003</v>
      </c>
    </row>
    <row r="39" spans="1:32" x14ac:dyDescent="0.25">
      <c r="A39" t="str">
        <f>"6755927722033215"</f>
        <v>6755927722033215</v>
      </c>
      <c r="B39" t="s">
        <v>549</v>
      </c>
      <c r="C39" t="s">
        <v>548</v>
      </c>
      <c r="D39" t="s">
        <v>550</v>
      </c>
      <c r="E39" t="s">
        <v>551</v>
      </c>
      <c r="F39" t="s">
        <v>214</v>
      </c>
      <c r="G39" t="s">
        <v>552</v>
      </c>
      <c r="H39">
        <v>460052</v>
      </c>
      <c r="I39" t="s">
        <v>553</v>
      </c>
      <c r="K39" t="s">
        <v>554</v>
      </c>
      <c r="L39" t="s">
        <v>555</v>
      </c>
      <c r="M39" t="s">
        <v>44</v>
      </c>
      <c r="N39" t="s">
        <v>124</v>
      </c>
      <c r="O39" t="s">
        <v>62</v>
      </c>
      <c r="AE39">
        <v>51.826625999999997</v>
      </c>
      <c r="AF39">
        <v>55.159075000000001</v>
      </c>
    </row>
    <row r="40" spans="1:32" x14ac:dyDescent="0.25">
      <c r="A40" t="str">
        <f>"9992889954206371"</f>
        <v>9992889954206371</v>
      </c>
      <c r="B40" t="s">
        <v>396</v>
      </c>
      <c r="C40" t="s">
        <v>556</v>
      </c>
      <c r="D40" t="s">
        <v>557</v>
      </c>
      <c r="E40" t="s">
        <v>558</v>
      </c>
      <c r="F40" t="s">
        <v>47</v>
      </c>
      <c r="G40" t="s">
        <v>559</v>
      </c>
      <c r="H40">
        <v>302030</v>
      </c>
      <c r="I40" t="s">
        <v>560</v>
      </c>
      <c r="J40" t="s">
        <v>561</v>
      </c>
      <c r="K40" t="s">
        <v>562</v>
      </c>
      <c r="L40" t="s">
        <v>563</v>
      </c>
      <c r="M40" t="s">
        <v>564</v>
      </c>
      <c r="N40" t="s">
        <v>565</v>
      </c>
      <c r="O40" t="s">
        <v>125</v>
      </c>
      <c r="P40" t="s">
        <v>48</v>
      </c>
      <c r="Q40" t="s">
        <v>566</v>
      </c>
      <c r="R40" t="s">
        <v>567</v>
      </c>
      <c r="S40" t="s">
        <v>568</v>
      </c>
      <c r="T40" t="s">
        <v>569</v>
      </c>
      <c r="U40" t="s">
        <v>570</v>
      </c>
      <c r="V40" t="s">
        <v>571</v>
      </c>
      <c r="W40" t="s">
        <v>572</v>
      </c>
      <c r="X40" t="s">
        <v>573</v>
      </c>
      <c r="AE40">
        <v>52.960228999999998</v>
      </c>
      <c r="AF40">
        <v>36.094982999999999</v>
      </c>
    </row>
    <row r="41" spans="1:32" x14ac:dyDescent="0.25">
      <c r="A41" t="str">
        <f>"70000001036103088"</f>
        <v>70000001036103088</v>
      </c>
      <c r="B41" t="s">
        <v>576</v>
      </c>
      <c r="C41" t="s">
        <v>574</v>
      </c>
      <c r="D41" t="s">
        <v>575</v>
      </c>
      <c r="E41" t="s">
        <v>577</v>
      </c>
      <c r="G41" t="s">
        <v>578</v>
      </c>
      <c r="H41">
        <v>442761</v>
      </c>
      <c r="J41" t="s">
        <v>579</v>
      </c>
      <c r="K41" t="s">
        <v>580</v>
      </c>
      <c r="L41" t="s">
        <v>581</v>
      </c>
      <c r="M41" t="s">
        <v>582</v>
      </c>
      <c r="N41" t="s">
        <v>583</v>
      </c>
      <c r="O41" t="s">
        <v>54</v>
      </c>
      <c r="P41" t="s">
        <v>53</v>
      </c>
      <c r="Q41">
        <v>79272898122</v>
      </c>
      <c r="R41">
        <v>79272898122</v>
      </c>
      <c r="U41" t="s">
        <v>584</v>
      </c>
      <c r="AE41">
        <v>53.220385</v>
      </c>
      <c r="AF41">
        <v>45.225394999999999</v>
      </c>
    </row>
    <row r="42" spans="1:32" x14ac:dyDescent="0.25">
      <c r="A42" t="str">
        <f>"14355752093221399"</f>
        <v>14355752093221399</v>
      </c>
      <c r="B42" t="s">
        <v>585</v>
      </c>
      <c r="C42" t="s">
        <v>586</v>
      </c>
      <c r="D42" t="s">
        <v>587</v>
      </c>
      <c r="E42" t="s">
        <v>588</v>
      </c>
      <c r="G42" t="s">
        <v>589</v>
      </c>
      <c r="H42">
        <v>618417</v>
      </c>
      <c r="I42" t="s">
        <v>590</v>
      </c>
      <c r="K42" t="s">
        <v>591</v>
      </c>
      <c r="L42" t="s">
        <v>592</v>
      </c>
      <c r="M42" t="s">
        <v>593</v>
      </c>
      <c r="N42" t="s">
        <v>594</v>
      </c>
      <c r="O42" t="s">
        <v>409</v>
      </c>
      <c r="P42" t="s">
        <v>87</v>
      </c>
      <c r="V42" t="s">
        <v>595</v>
      </c>
      <c r="AE42">
        <v>59.408594000000001</v>
      </c>
      <c r="AF42">
        <v>56.810707999999998</v>
      </c>
    </row>
    <row r="43" spans="1:32" x14ac:dyDescent="0.25">
      <c r="A43" t="str">
        <f>"3518965489871471"</f>
        <v>3518965489871471</v>
      </c>
      <c r="B43" t="s">
        <v>598</v>
      </c>
      <c r="C43" t="s">
        <v>597</v>
      </c>
      <c r="D43" t="s">
        <v>599</v>
      </c>
      <c r="E43" t="s">
        <v>600</v>
      </c>
      <c r="G43" t="s">
        <v>369</v>
      </c>
      <c r="H43">
        <v>692770</v>
      </c>
      <c r="I43" t="s">
        <v>601</v>
      </c>
      <c r="K43" t="s">
        <v>602</v>
      </c>
      <c r="L43" t="s">
        <v>603</v>
      </c>
      <c r="M43" t="s">
        <v>98</v>
      </c>
      <c r="N43" t="s">
        <v>604</v>
      </c>
      <c r="O43" t="s">
        <v>41</v>
      </c>
      <c r="P43" t="s">
        <v>53</v>
      </c>
      <c r="U43" t="s">
        <v>605</v>
      </c>
      <c r="AE43">
        <v>43.324933999999999</v>
      </c>
      <c r="AF43">
        <v>132.08805100000001</v>
      </c>
    </row>
    <row r="44" spans="1:32" x14ac:dyDescent="0.25">
      <c r="A44" t="str">
        <f>"70000001030731971"</f>
        <v>70000001030731971</v>
      </c>
      <c r="B44" t="s">
        <v>607</v>
      </c>
      <c r="C44" t="s">
        <v>606</v>
      </c>
      <c r="D44" t="s">
        <v>608</v>
      </c>
      <c r="E44" t="s">
        <v>609</v>
      </c>
      <c r="G44" t="s">
        <v>610</v>
      </c>
      <c r="J44" t="s">
        <v>611</v>
      </c>
      <c r="K44" t="s">
        <v>612</v>
      </c>
      <c r="L44" t="s">
        <v>613</v>
      </c>
      <c r="M44" t="s">
        <v>288</v>
      </c>
      <c r="N44" t="s">
        <v>614</v>
      </c>
      <c r="O44" t="s">
        <v>107</v>
      </c>
      <c r="P44" t="s">
        <v>81</v>
      </c>
      <c r="V44" t="s">
        <v>615</v>
      </c>
      <c r="AE44">
        <v>57.821269999999998</v>
      </c>
      <c r="AF44">
        <v>27.649360999999999</v>
      </c>
    </row>
    <row r="45" spans="1:32" x14ac:dyDescent="0.25">
      <c r="A45" t="str">
        <f>"70000001023079910"</f>
        <v>70000001023079910</v>
      </c>
      <c r="B45" t="s">
        <v>620</v>
      </c>
      <c r="C45" t="s">
        <v>617</v>
      </c>
      <c r="D45" t="s">
        <v>618</v>
      </c>
      <c r="E45" t="s">
        <v>619</v>
      </c>
      <c r="G45" t="s">
        <v>621</v>
      </c>
      <c r="I45" t="s">
        <v>622</v>
      </c>
      <c r="K45" t="s">
        <v>623</v>
      </c>
      <c r="L45" t="s">
        <v>624</v>
      </c>
      <c r="M45" t="s">
        <v>73</v>
      </c>
      <c r="N45" t="s">
        <v>314</v>
      </c>
      <c r="O45" t="s">
        <v>100</v>
      </c>
      <c r="P45" t="s">
        <v>59</v>
      </c>
      <c r="AE45">
        <v>44.612425000000002</v>
      </c>
      <c r="AF45">
        <v>40.102383000000003</v>
      </c>
    </row>
    <row r="46" spans="1:32" x14ac:dyDescent="0.25">
      <c r="A46" t="str">
        <f>"3800440466572408"</f>
        <v>3800440466572408</v>
      </c>
      <c r="B46" t="s">
        <v>628</v>
      </c>
      <c r="C46" t="s">
        <v>625</v>
      </c>
      <c r="D46" t="s">
        <v>626</v>
      </c>
      <c r="E46" t="s">
        <v>627</v>
      </c>
      <c r="G46" t="s">
        <v>629</v>
      </c>
      <c r="H46">
        <v>649006</v>
      </c>
      <c r="J46" t="s">
        <v>630</v>
      </c>
      <c r="K46" t="s">
        <v>631</v>
      </c>
      <c r="L46" t="s">
        <v>632</v>
      </c>
      <c r="M46" t="s">
        <v>461</v>
      </c>
      <c r="N46" t="s">
        <v>633</v>
      </c>
      <c r="O46" t="s">
        <v>634</v>
      </c>
      <c r="P46" t="s">
        <v>59</v>
      </c>
      <c r="Q46">
        <v>79136940200</v>
      </c>
      <c r="S46" t="s">
        <v>635</v>
      </c>
      <c r="U46" t="s">
        <v>636</v>
      </c>
      <c r="V46" t="s">
        <v>637</v>
      </c>
      <c r="AE46">
        <v>51.955755000000003</v>
      </c>
      <c r="AF46">
        <v>85.941081999999994</v>
      </c>
    </row>
    <row r="47" spans="1:32" x14ac:dyDescent="0.25">
      <c r="A47" t="str">
        <f>"70000001030124339"</f>
        <v>70000001030124339</v>
      </c>
      <c r="B47" t="s">
        <v>639</v>
      </c>
      <c r="C47" t="s">
        <v>640</v>
      </c>
      <c r="D47" t="s">
        <v>641</v>
      </c>
      <c r="E47" t="s">
        <v>642</v>
      </c>
      <c r="G47" t="s">
        <v>643</v>
      </c>
      <c r="H47">
        <v>453613</v>
      </c>
      <c r="I47" t="s">
        <v>644</v>
      </c>
      <c r="J47" t="s">
        <v>645</v>
      </c>
      <c r="K47" t="s">
        <v>646</v>
      </c>
      <c r="L47" t="s">
        <v>647</v>
      </c>
      <c r="M47" t="s">
        <v>44</v>
      </c>
      <c r="N47" t="s">
        <v>72</v>
      </c>
      <c r="O47" t="s">
        <v>89</v>
      </c>
      <c r="P47" t="s">
        <v>53</v>
      </c>
      <c r="V47" t="s">
        <v>648</v>
      </c>
      <c r="AE47">
        <v>53.611466</v>
      </c>
      <c r="AF47">
        <v>58.608128000000001</v>
      </c>
    </row>
    <row r="48" spans="1:32" x14ac:dyDescent="0.25">
      <c r="A48" t="str">
        <f>"70000001044387526"</f>
        <v>70000001044387526</v>
      </c>
      <c r="B48" t="s">
        <v>650</v>
      </c>
      <c r="C48" t="s">
        <v>649</v>
      </c>
      <c r="D48" t="s">
        <v>651</v>
      </c>
      <c r="E48" t="s">
        <v>652</v>
      </c>
      <c r="G48" t="s">
        <v>653</v>
      </c>
      <c r="K48" t="s">
        <v>654</v>
      </c>
      <c r="L48" t="s">
        <v>655</v>
      </c>
      <c r="M48" t="s">
        <v>656</v>
      </c>
      <c r="N48" t="s">
        <v>657</v>
      </c>
      <c r="O48" t="s">
        <v>89</v>
      </c>
      <c r="P48" t="s">
        <v>59</v>
      </c>
      <c r="Q48">
        <v>79140500668</v>
      </c>
      <c r="R48">
        <v>79140500668</v>
      </c>
      <c r="V48" t="s">
        <v>658</v>
      </c>
      <c r="AE48">
        <v>50.351759999999999</v>
      </c>
      <c r="AF48">
        <v>106.448052</v>
      </c>
    </row>
    <row r="49" spans="1:32" x14ac:dyDescent="0.25">
      <c r="A49" t="str">
        <f>"70000001047404875"</f>
        <v>70000001047404875</v>
      </c>
      <c r="B49" t="s">
        <v>662</v>
      </c>
      <c r="C49" t="s">
        <v>659</v>
      </c>
      <c r="D49" t="s">
        <v>660</v>
      </c>
      <c r="E49" t="s">
        <v>661</v>
      </c>
      <c r="G49" t="s">
        <v>663</v>
      </c>
      <c r="J49" t="s">
        <v>664</v>
      </c>
      <c r="K49" t="s">
        <v>665</v>
      </c>
      <c r="L49" t="s">
        <v>666</v>
      </c>
      <c r="M49" t="s">
        <v>667</v>
      </c>
      <c r="N49" t="s">
        <v>668</v>
      </c>
      <c r="O49" t="s">
        <v>107</v>
      </c>
      <c r="P49" t="s">
        <v>48</v>
      </c>
      <c r="U49" t="s">
        <v>669</v>
      </c>
      <c r="AE49">
        <v>42.816977999999999</v>
      </c>
      <c r="AF49">
        <v>47.121492000000003</v>
      </c>
    </row>
    <row r="50" spans="1:32" x14ac:dyDescent="0.25">
      <c r="A50" t="str">
        <f>"11259527349404050"</f>
        <v>11259527349404050</v>
      </c>
      <c r="B50" t="s">
        <v>673</v>
      </c>
      <c r="C50" t="s">
        <v>670</v>
      </c>
      <c r="D50" t="s">
        <v>671</v>
      </c>
      <c r="E50" t="s">
        <v>672</v>
      </c>
      <c r="F50" t="s">
        <v>616</v>
      </c>
      <c r="G50" t="s">
        <v>674</v>
      </c>
      <c r="I50" t="s">
        <v>675</v>
      </c>
      <c r="K50" t="s">
        <v>676</v>
      </c>
      <c r="L50" t="s">
        <v>677</v>
      </c>
      <c r="M50" t="s">
        <v>98</v>
      </c>
      <c r="N50" t="s">
        <v>678</v>
      </c>
      <c r="O50" t="s">
        <v>54</v>
      </c>
      <c r="P50" t="s">
        <v>52</v>
      </c>
      <c r="AE50">
        <v>61.794711999999997</v>
      </c>
      <c r="AF50">
        <v>34.368962000000003</v>
      </c>
    </row>
    <row r="51" spans="1:32" x14ac:dyDescent="0.25">
      <c r="A51" t="str">
        <f>"70000001034526332"</f>
        <v>70000001034526332</v>
      </c>
      <c r="B51" t="s">
        <v>679</v>
      </c>
      <c r="C51" t="s">
        <v>680</v>
      </c>
      <c r="D51" t="s">
        <v>681</v>
      </c>
      <c r="E51" t="s">
        <v>682</v>
      </c>
      <c r="G51" t="s">
        <v>683</v>
      </c>
      <c r="H51">
        <v>169502</v>
      </c>
      <c r="I51" t="s">
        <v>684</v>
      </c>
      <c r="K51" t="s">
        <v>685</v>
      </c>
      <c r="M51" t="s">
        <v>44</v>
      </c>
      <c r="N51" t="s">
        <v>45</v>
      </c>
      <c r="O51" t="s">
        <v>209</v>
      </c>
      <c r="V51" t="s">
        <v>686</v>
      </c>
      <c r="AE51">
        <v>63.587617000000002</v>
      </c>
      <c r="AF51">
        <v>53.910966000000002</v>
      </c>
    </row>
    <row r="52" spans="1:32" x14ac:dyDescent="0.25">
      <c r="A52" t="str">
        <f>"70000001032363332"</f>
        <v>70000001032363332</v>
      </c>
      <c r="B52" t="s">
        <v>690</v>
      </c>
      <c r="C52" t="s">
        <v>687</v>
      </c>
      <c r="D52" t="s">
        <v>688</v>
      </c>
      <c r="E52" t="s">
        <v>689</v>
      </c>
      <c r="G52" t="s">
        <v>691</v>
      </c>
      <c r="I52" t="s">
        <v>692</v>
      </c>
      <c r="K52" t="s">
        <v>693</v>
      </c>
      <c r="L52" t="s">
        <v>694</v>
      </c>
      <c r="M52" t="s">
        <v>44</v>
      </c>
      <c r="N52" t="s">
        <v>93</v>
      </c>
      <c r="O52" t="s">
        <v>101</v>
      </c>
      <c r="P52" t="s">
        <v>53</v>
      </c>
      <c r="Q52">
        <v>79781280868</v>
      </c>
      <c r="AE52">
        <v>45.199261</v>
      </c>
      <c r="AF52">
        <v>33.353290000000001</v>
      </c>
    </row>
    <row r="53" spans="1:32" x14ac:dyDescent="0.25">
      <c r="A53" t="str">
        <f>"9852152465851548"</f>
        <v>9852152465851548</v>
      </c>
      <c r="B53" t="s">
        <v>698</v>
      </c>
      <c r="C53" t="s">
        <v>695</v>
      </c>
      <c r="D53" t="s">
        <v>696</v>
      </c>
      <c r="E53" t="s">
        <v>697</v>
      </c>
      <c r="G53" t="s">
        <v>699</v>
      </c>
      <c r="H53">
        <v>424007</v>
      </c>
      <c r="I53" t="s">
        <v>700</v>
      </c>
      <c r="K53" t="s">
        <v>701</v>
      </c>
      <c r="L53" t="s">
        <v>702</v>
      </c>
      <c r="M53" t="s">
        <v>108</v>
      </c>
      <c r="N53" t="s">
        <v>109</v>
      </c>
      <c r="O53" t="s">
        <v>75</v>
      </c>
      <c r="P53" t="s">
        <v>110</v>
      </c>
      <c r="Q53">
        <v>79648605003</v>
      </c>
      <c r="U53" t="s">
        <v>703</v>
      </c>
      <c r="V53" t="s">
        <v>704</v>
      </c>
      <c r="AE53">
        <v>56.613573000000002</v>
      </c>
      <c r="AF53">
        <v>47.879455</v>
      </c>
    </row>
    <row r="54" spans="1:32" x14ac:dyDescent="0.25">
      <c r="A54" t="str">
        <f>"11963214791180663"</f>
        <v>11963214791180663</v>
      </c>
      <c r="B54" t="s">
        <v>708</v>
      </c>
      <c r="C54" t="s">
        <v>705</v>
      </c>
      <c r="D54" t="s">
        <v>706</v>
      </c>
      <c r="E54" t="s">
        <v>707</v>
      </c>
      <c r="F54" t="s">
        <v>61</v>
      </c>
      <c r="G54" t="s">
        <v>709</v>
      </c>
      <c r="H54">
        <v>430003</v>
      </c>
      <c r="I54" t="s">
        <v>710</v>
      </c>
      <c r="K54" t="s">
        <v>711</v>
      </c>
      <c r="L54" t="s">
        <v>712</v>
      </c>
      <c r="M54" t="s">
        <v>80</v>
      </c>
      <c r="N54" t="s">
        <v>713</v>
      </c>
      <c r="O54" t="s">
        <v>71</v>
      </c>
      <c r="P54" t="s">
        <v>52</v>
      </c>
      <c r="AE54">
        <v>54.196514000000001</v>
      </c>
      <c r="AF54">
        <v>45.188192000000001</v>
      </c>
    </row>
    <row r="55" spans="1:32" x14ac:dyDescent="0.25">
      <c r="A55" t="str">
        <f>"7037402698785747"</f>
        <v>7037402698785747</v>
      </c>
      <c r="B55" t="s">
        <v>715</v>
      </c>
      <c r="C55" t="s">
        <v>714</v>
      </c>
      <c r="D55" t="s">
        <v>716</v>
      </c>
      <c r="E55" t="s">
        <v>717</v>
      </c>
      <c r="G55" t="s">
        <v>718</v>
      </c>
      <c r="H55">
        <v>678080</v>
      </c>
      <c r="I55" t="s">
        <v>719</v>
      </c>
      <c r="K55" t="s">
        <v>720</v>
      </c>
      <c r="L55" t="s">
        <v>721</v>
      </c>
      <c r="M55" t="s">
        <v>105</v>
      </c>
      <c r="N55" t="s">
        <v>722</v>
      </c>
      <c r="O55" t="s">
        <v>159</v>
      </c>
      <c r="P55" t="s">
        <v>59</v>
      </c>
      <c r="Q55">
        <v>79142716666</v>
      </c>
      <c r="S55" t="s">
        <v>723</v>
      </c>
      <c r="AE55">
        <v>61.956952000000001</v>
      </c>
      <c r="AF55">
        <v>129.90681599999999</v>
      </c>
    </row>
    <row r="56" spans="1:32" x14ac:dyDescent="0.25">
      <c r="A56" t="str">
        <f>"70000001029396262"</f>
        <v>70000001029396262</v>
      </c>
      <c r="B56" t="s">
        <v>596</v>
      </c>
      <c r="C56" t="s">
        <v>724</v>
      </c>
      <c r="D56" t="s">
        <v>725</v>
      </c>
      <c r="E56" t="s">
        <v>726</v>
      </c>
      <c r="I56" t="s">
        <v>727</v>
      </c>
      <c r="K56" t="s">
        <v>728</v>
      </c>
      <c r="L56" t="s">
        <v>207</v>
      </c>
      <c r="M56" t="s">
        <v>208</v>
      </c>
      <c r="N56" t="s">
        <v>410</v>
      </c>
    </row>
    <row r="57" spans="1:32" x14ac:dyDescent="0.25">
      <c r="A57" t="str">
        <f>"70000001006706320"</f>
        <v>70000001006706320</v>
      </c>
      <c r="B57" t="s">
        <v>370</v>
      </c>
      <c r="C57" t="s">
        <v>729</v>
      </c>
      <c r="D57" t="s">
        <v>730</v>
      </c>
      <c r="E57" t="s">
        <v>731</v>
      </c>
      <c r="G57" t="s">
        <v>732</v>
      </c>
      <c r="H57">
        <v>423452</v>
      </c>
      <c r="I57" t="s">
        <v>733</v>
      </c>
      <c r="J57" t="s">
        <v>734</v>
      </c>
      <c r="K57" t="s">
        <v>735</v>
      </c>
      <c r="L57" t="s">
        <v>736</v>
      </c>
      <c r="M57" t="s">
        <v>86</v>
      </c>
      <c r="N57" t="s">
        <v>140</v>
      </c>
      <c r="O57" t="s">
        <v>60</v>
      </c>
      <c r="P57" t="s">
        <v>59</v>
      </c>
      <c r="Q57">
        <v>79061206252</v>
      </c>
      <c r="AE57">
        <v>54.903570000000002</v>
      </c>
      <c r="AF57">
        <v>52.299208</v>
      </c>
    </row>
    <row r="58" spans="1:32" x14ac:dyDescent="0.25">
      <c r="A58" t="str">
        <f>"70000001043909513"</f>
        <v>70000001043909513</v>
      </c>
      <c r="B58" t="s">
        <v>740</v>
      </c>
      <c r="C58" t="s">
        <v>737</v>
      </c>
      <c r="D58" t="s">
        <v>738</v>
      </c>
      <c r="E58" t="s">
        <v>739</v>
      </c>
      <c r="G58" t="s">
        <v>741</v>
      </c>
      <c r="K58" t="s">
        <v>742</v>
      </c>
      <c r="M58" t="s">
        <v>98</v>
      </c>
      <c r="N58" t="s">
        <v>225</v>
      </c>
      <c r="O58" t="s">
        <v>89</v>
      </c>
      <c r="P58" t="s">
        <v>53</v>
      </c>
      <c r="R58">
        <v>79333144440</v>
      </c>
      <c r="U58" t="s">
        <v>743</v>
      </c>
      <c r="AE58">
        <v>51.706819000000003</v>
      </c>
      <c r="AF58">
        <v>94.515845999999996</v>
      </c>
    </row>
    <row r="59" spans="1:32" x14ac:dyDescent="0.25">
      <c r="A59" t="str">
        <f>"9711414977495095"</f>
        <v>9711414977495095</v>
      </c>
      <c r="B59" t="s">
        <v>744</v>
      </c>
      <c r="C59" t="s">
        <v>745</v>
      </c>
      <c r="D59" t="s">
        <v>746</v>
      </c>
      <c r="E59" t="s">
        <v>747</v>
      </c>
      <c r="G59" t="s">
        <v>748</v>
      </c>
      <c r="H59">
        <v>655004</v>
      </c>
      <c r="I59" t="s">
        <v>749</v>
      </c>
      <c r="K59" t="s">
        <v>750</v>
      </c>
      <c r="L59" t="s">
        <v>751</v>
      </c>
      <c r="M59" t="s">
        <v>44</v>
      </c>
      <c r="N59" t="s">
        <v>72</v>
      </c>
      <c r="O59" t="s">
        <v>57</v>
      </c>
      <c r="P59" t="s">
        <v>52</v>
      </c>
      <c r="Q59" t="s">
        <v>752</v>
      </c>
      <c r="U59" t="s">
        <v>753</v>
      </c>
      <c r="V59" t="s">
        <v>754</v>
      </c>
      <c r="AE59">
        <v>53.719416000000002</v>
      </c>
      <c r="AF59">
        <v>91.399996000000002</v>
      </c>
    </row>
    <row r="60" spans="1:32" x14ac:dyDescent="0.25">
      <c r="A60" t="str">
        <f>"3378228001569997"</f>
        <v>3378228001569997</v>
      </c>
      <c r="B60" t="s">
        <v>286</v>
      </c>
      <c r="C60" t="s">
        <v>755</v>
      </c>
      <c r="D60" t="s">
        <v>756</v>
      </c>
      <c r="E60" t="s">
        <v>757</v>
      </c>
      <c r="G60" t="s">
        <v>758</v>
      </c>
      <c r="H60">
        <v>346780</v>
      </c>
      <c r="I60" t="s">
        <v>759</v>
      </c>
      <c r="K60" t="s">
        <v>760</v>
      </c>
      <c r="L60" t="s">
        <v>761</v>
      </c>
      <c r="M60" t="s">
        <v>44</v>
      </c>
      <c r="N60" t="s">
        <v>56</v>
      </c>
      <c r="O60" t="s">
        <v>57</v>
      </c>
      <c r="P60" t="s">
        <v>52</v>
      </c>
      <c r="AE60">
        <v>47.117089999999997</v>
      </c>
      <c r="AF60">
        <v>39.419632999999997</v>
      </c>
    </row>
    <row r="61" spans="1:32" x14ac:dyDescent="0.25">
      <c r="A61" t="str">
        <f>"6192977768620577"</f>
        <v>6192977768620577</v>
      </c>
      <c r="B61" t="s">
        <v>765</v>
      </c>
      <c r="C61" t="s">
        <v>762</v>
      </c>
      <c r="D61" t="s">
        <v>763</v>
      </c>
      <c r="E61" t="s">
        <v>764</v>
      </c>
      <c r="F61" t="s">
        <v>300</v>
      </c>
      <c r="G61" t="s">
        <v>766</v>
      </c>
      <c r="H61">
        <v>390023</v>
      </c>
      <c r="I61" t="s">
        <v>767</v>
      </c>
      <c r="K61" t="s">
        <v>768</v>
      </c>
      <c r="L61" t="s">
        <v>769</v>
      </c>
      <c r="M61" t="s">
        <v>104</v>
      </c>
      <c r="N61" t="s">
        <v>770</v>
      </c>
      <c r="O61" t="s">
        <v>771</v>
      </c>
      <c r="P61" t="s">
        <v>59</v>
      </c>
      <c r="V61" t="s">
        <v>772</v>
      </c>
      <c r="AE61">
        <v>54.620209000000003</v>
      </c>
      <c r="AF61">
        <v>39.753636</v>
      </c>
    </row>
    <row r="62" spans="1:32" x14ac:dyDescent="0.25">
      <c r="A62" t="str">
        <f>"3096753025105113"</f>
        <v>3096753025105113</v>
      </c>
      <c r="B62" t="s">
        <v>776</v>
      </c>
      <c r="C62" t="s">
        <v>773</v>
      </c>
      <c r="D62" t="s">
        <v>774</v>
      </c>
      <c r="E62" t="s">
        <v>775</v>
      </c>
      <c r="G62" t="s">
        <v>777</v>
      </c>
      <c r="H62">
        <v>445350</v>
      </c>
      <c r="I62" t="s">
        <v>778</v>
      </c>
      <c r="J62" t="s">
        <v>779</v>
      </c>
      <c r="K62" t="s">
        <v>780</v>
      </c>
      <c r="L62" t="s">
        <v>781</v>
      </c>
      <c r="M62" t="s">
        <v>44</v>
      </c>
      <c r="N62" t="s">
        <v>56</v>
      </c>
      <c r="O62" t="s">
        <v>57</v>
      </c>
      <c r="P62" t="s">
        <v>53</v>
      </c>
      <c r="U62" t="s">
        <v>782</v>
      </c>
      <c r="V62" t="s">
        <v>783</v>
      </c>
      <c r="AE62">
        <v>53.396743000000001</v>
      </c>
      <c r="AF62">
        <v>49.501638999999997</v>
      </c>
    </row>
    <row r="63" spans="1:32" x14ac:dyDescent="0.25">
      <c r="A63" t="str">
        <f>"70000001024540867"</f>
        <v>70000001024540867</v>
      </c>
      <c r="B63" t="s">
        <v>784</v>
      </c>
      <c r="C63" t="s">
        <v>785</v>
      </c>
      <c r="D63" t="s">
        <v>786</v>
      </c>
      <c r="E63" t="s">
        <v>787</v>
      </c>
      <c r="G63" t="s">
        <v>788</v>
      </c>
      <c r="K63" t="s">
        <v>789</v>
      </c>
      <c r="L63" t="s">
        <v>790</v>
      </c>
      <c r="M63" t="s">
        <v>44</v>
      </c>
      <c r="N63" t="s">
        <v>64</v>
      </c>
      <c r="O63" t="s">
        <v>226</v>
      </c>
      <c r="P63" t="s">
        <v>52</v>
      </c>
      <c r="AE63">
        <v>52.028232000000003</v>
      </c>
      <c r="AF63">
        <v>47.825042000000003</v>
      </c>
    </row>
    <row r="64" spans="1:32" x14ac:dyDescent="0.25">
      <c r="A64" t="str">
        <f>"70000001007538383"</f>
        <v>70000001007538383</v>
      </c>
      <c r="B64" t="s">
        <v>795</v>
      </c>
      <c r="C64" t="s">
        <v>791</v>
      </c>
      <c r="D64" t="s">
        <v>792</v>
      </c>
      <c r="E64" t="s">
        <v>793</v>
      </c>
      <c r="G64" t="s">
        <v>794</v>
      </c>
      <c r="H64">
        <v>694030</v>
      </c>
      <c r="I64" t="s">
        <v>796</v>
      </c>
      <c r="J64" t="s">
        <v>797</v>
      </c>
      <c r="K64" t="s">
        <v>798</v>
      </c>
      <c r="L64" t="s">
        <v>799</v>
      </c>
      <c r="M64" t="s">
        <v>44</v>
      </c>
      <c r="N64" t="s">
        <v>56</v>
      </c>
      <c r="O64" t="s">
        <v>62</v>
      </c>
      <c r="P64" t="s">
        <v>53</v>
      </c>
      <c r="AE64">
        <v>46.718764</v>
      </c>
      <c r="AF64">
        <v>142.52086199999999</v>
      </c>
    </row>
    <row r="65" spans="1:32" x14ac:dyDescent="0.25">
      <c r="A65" t="str">
        <f>"1267165676548175"</f>
        <v>1267165676548175</v>
      </c>
      <c r="B65" t="s">
        <v>801</v>
      </c>
      <c r="C65" t="s">
        <v>800</v>
      </c>
      <c r="D65" t="s">
        <v>362</v>
      </c>
      <c r="E65" t="s">
        <v>363</v>
      </c>
      <c r="G65" t="s">
        <v>802</v>
      </c>
      <c r="I65" t="s">
        <v>803</v>
      </c>
      <c r="K65" t="s">
        <v>804</v>
      </c>
      <c r="L65" t="s">
        <v>805</v>
      </c>
      <c r="M65" t="s">
        <v>44</v>
      </c>
      <c r="N65" t="s">
        <v>77</v>
      </c>
      <c r="O65" t="s">
        <v>57</v>
      </c>
      <c r="P65" t="s">
        <v>53</v>
      </c>
      <c r="T65" t="s">
        <v>806</v>
      </c>
      <c r="U65" t="s">
        <v>807</v>
      </c>
      <c r="V65" t="s">
        <v>808</v>
      </c>
      <c r="AE65">
        <v>56.912149999999997</v>
      </c>
      <c r="AF65">
        <v>60.765256999999998</v>
      </c>
    </row>
    <row r="66" spans="1:32" x14ac:dyDescent="0.25">
      <c r="A66" t="str">
        <f>"8866990047363753"</f>
        <v>8866990047363753</v>
      </c>
      <c r="B66" t="s">
        <v>812</v>
      </c>
      <c r="C66" t="s">
        <v>809</v>
      </c>
      <c r="D66" t="s">
        <v>810</v>
      </c>
      <c r="E66" t="s">
        <v>811</v>
      </c>
      <c r="F66" t="s">
        <v>61</v>
      </c>
      <c r="G66" t="s">
        <v>813</v>
      </c>
      <c r="H66">
        <v>214013</v>
      </c>
      <c r="I66" t="s">
        <v>814</v>
      </c>
      <c r="K66" t="s">
        <v>815</v>
      </c>
      <c r="L66" t="s">
        <v>816</v>
      </c>
      <c r="M66" t="s">
        <v>44</v>
      </c>
      <c r="N66" t="s">
        <v>93</v>
      </c>
      <c r="O66" t="s">
        <v>158</v>
      </c>
      <c r="P66" t="s">
        <v>53</v>
      </c>
      <c r="AE66">
        <v>54.765673</v>
      </c>
      <c r="AF66">
        <v>32.042569</v>
      </c>
    </row>
    <row r="67" spans="1:32" x14ac:dyDescent="0.25">
      <c r="A67" t="str">
        <f>"70000001007513521"</f>
        <v>70000001007513521</v>
      </c>
      <c r="B67" t="s">
        <v>820</v>
      </c>
      <c r="C67" t="s">
        <v>817</v>
      </c>
      <c r="D67" t="s">
        <v>818</v>
      </c>
      <c r="E67" t="s">
        <v>819</v>
      </c>
      <c r="G67" t="s">
        <v>821</v>
      </c>
      <c r="H67">
        <v>357821</v>
      </c>
      <c r="I67" t="s">
        <v>822</v>
      </c>
      <c r="K67" t="s">
        <v>823</v>
      </c>
      <c r="L67" t="s">
        <v>824</v>
      </c>
      <c r="M67" t="s">
        <v>97</v>
      </c>
      <c r="N67" t="s">
        <v>193</v>
      </c>
      <c r="O67" t="s">
        <v>178</v>
      </c>
      <c r="P67" t="s">
        <v>59</v>
      </c>
      <c r="AE67">
        <v>44.128360999999998</v>
      </c>
      <c r="AF67">
        <v>43.449024999999999</v>
      </c>
    </row>
    <row r="68" spans="1:32" x14ac:dyDescent="0.25">
      <c r="A68" t="str">
        <f>"11400264837759393"</f>
        <v>11400264837759393</v>
      </c>
      <c r="B68" t="s">
        <v>828</v>
      </c>
      <c r="C68" t="s">
        <v>825</v>
      </c>
      <c r="D68" t="s">
        <v>826</v>
      </c>
      <c r="E68" t="s">
        <v>827</v>
      </c>
      <c r="F68" t="s">
        <v>300</v>
      </c>
      <c r="G68" t="s">
        <v>829</v>
      </c>
      <c r="H68">
        <v>392030</v>
      </c>
      <c r="I68" t="s">
        <v>830</v>
      </c>
      <c r="K68" t="s">
        <v>831</v>
      </c>
      <c r="L68" t="s">
        <v>832</v>
      </c>
      <c r="M68" t="s">
        <v>127</v>
      </c>
      <c r="N68" t="s">
        <v>833</v>
      </c>
      <c r="O68" t="s">
        <v>41</v>
      </c>
      <c r="P68" t="s">
        <v>53</v>
      </c>
      <c r="AE68">
        <v>52.757022999999997</v>
      </c>
      <c r="AF68">
        <v>41.461469000000001</v>
      </c>
    </row>
    <row r="69" spans="1:32" x14ac:dyDescent="0.25">
      <c r="A69" t="str">
        <f>"70000001054710984"</f>
        <v>70000001054710984</v>
      </c>
      <c r="B69" t="s">
        <v>835</v>
      </c>
      <c r="C69" t="s">
        <v>834</v>
      </c>
      <c r="D69" t="s">
        <v>462</v>
      </c>
      <c r="E69" t="s">
        <v>836</v>
      </c>
      <c r="G69" t="s">
        <v>837</v>
      </c>
      <c r="I69" t="s">
        <v>838</v>
      </c>
      <c r="J69" t="s">
        <v>838</v>
      </c>
      <c r="K69" t="s">
        <v>839</v>
      </c>
      <c r="L69" t="s">
        <v>840</v>
      </c>
      <c r="M69" t="s">
        <v>86</v>
      </c>
      <c r="N69" t="s">
        <v>289</v>
      </c>
      <c r="O69" t="s">
        <v>290</v>
      </c>
      <c r="P69" t="s">
        <v>59</v>
      </c>
      <c r="AE69">
        <v>56.808244000000002</v>
      </c>
      <c r="AF69">
        <v>35.851678999999997</v>
      </c>
    </row>
    <row r="70" spans="1:32" x14ac:dyDescent="0.25">
      <c r="A70" t="str">
        <f>"70000001036205860"</f>
        <v>70000001036205860</v>
      </c>
      <c r="B70" t="s">
        <v>844</v>
      </c>
      <c r="C70" t="s">
        <v>841</v>
      </c>
      <c r="D70" t="s">
        <v>842</v>
      </c>
      <c r="E70" t="s">
        <v>843</v>
      </c>
      <c r="G70" t="s">
        <v>845</v>
      </c>
      <c r="I70" t="s">
        <v>846</v>
      </c>
      <c r="J70" t="s">
        <v>847</v>
      </c>
      <c r="K70" t="s">
        <v>848</v>
      </c>
      <c r="L70" t="s">
        <v>849</v>
      </c>
      <c r="M70" t="s">
        <v>98</v>
      </c>
      <c r="N70" t="s">
        <v>398</v>
      </c>
      <c r="O70" t="s">
        <v>51</v>
      </c>
      <c r="P70" t="s">
        <v>59</v>
      </c>
      <c r="Q70" t="s">
        <v>850</v>
      </c>
      <c r="U70" t="s">
        <v>851</v>
      </c>
      <c r="AE70">
        <v>56.608680999999997</v>
      </c>
      <c r="AF70">
        <v>84.887394</v>
      </c>
    </row>
    <row r="71" spans="1:32" x14ac:dyDescent="0.25">
      <c r="A71" t="str">
        <f>"70000001034446079"</f>
        <v>70000001034446079</v>
      </c>
      <c r="B71" t="s">
        <v>853</v>
      </c>
      <c r="C71" t="s">
        <v>852</v>
      </c>
      <c r="D71" t="s">
        <v>854</v>
      </c>
      <c r="E71" t="s">
        <v>855</v>
      </c>
      <c r="G71" t="s">
        <v>856</v>
      </c>
      <c r="I71" t="s">
        <v>857</v>
      </c>
      <c r="J71" t="s">
        <v>858</v>
      </c>
      <c r="K71" t="s">
        <v>859</v>
      </c>
      <c r="L71" t="s">
        <v>860</v>
      </c>
      <c r="M71" t="s">
        <v>39</v>
      </c>
      <c r="N71" t="s">
        <v>191</v>
      </c>
      <c r="O71" t="s">
        <v>102</v>
      </c>
      <c r="P71" t="s">
        <v>53</v>
      </c>
      <c r="V71" t="s">
        <v>861</v>
      </c>
      <c r="W71" t="s">
        <v>862</v>
      </c>
      <c r="AE71">
        <v>53.779578999999998</v>
      </c>
      <c r="AF71">
        <v>38.129818999999998</v>
      </c>
    </row>
    <row r="72" spans="1:32" x14ac:dyDescent="0.25">
      <c r="A72" t="str">
        <f>"70000001022534284"</f>
        <v>70000001022534284</v>
      </c>
      <c r="B72" t="s">
        <v>867</v>
      </c>
      <c r="C72" t="s">
        <v>864</v>
      </c>
      <c r="D72" t="s">
        <v>865</v>
      </c>
      <c r="E72" t="s">
        <v>866</v>
      </c>
      <c r="G72" t="s">
        <v>868</v>
      </c>
      <c r="H72">
        <v>627140</v>
      </c>
      <c r="I72" t="s">
        <v>869</v>
      </c>
      <c r="K72" t="s">
        <v>870</v>
      </c>
      <c r="L72" t="s">
        <v>871</v>
      </c>
      <c r="M72" t="s">
        <v>82</v>
      </c>
      <c r="N72" t="s">
        <v>83</v>
      </c>
      <c r="O72" t="s">
        <v>60</v>
      </c>
      <c r="P72" t="s">
        <v>55</v>
      </c>
      <c r="AE72">
        <v>56.511288</v>
      </c>
      <c r="AF72">
        <v>66.532967999999997</v>
      </c>
    </row>
    <row r="73" spans="1:32" x14ac:dyDescent="0.25">
      <c r="A73" t="str">
        <f>"70000001019374803"</f>
        <v>70000001019374803</v>
      </c>
      <c r="B73" t="s">
        <v>873</v>
      </c>
      <c r="C73" t="s">
        <v>872</v>
      </c>
      <c r="D73" t="s">
        <v>874</v>
      </c>
      <c r="E73" t="s">
        <v>875</v>
      </c>
      <c r="G73" t="s">
        <v>876</v>
      </c>
      <c r="H73">
        <v>427007</v>
      </c>
      <c r="I73" t="s">
        <v>877</v>
      </c>
      <c r="K73" t="s">
        <v>878</v>
      </c>
      <c r="L73" t="s">
        <v>879</v>
      </c>
      <c r="M73" t="s">
        <v>44</v>
      </c>
      <c r="N73" t="s">
        <v>67</v>
      </c>
      <c r="O73" t="s">
        <v>41</v>
      </c>
      <c r="P73" t="s">
        <v>52</v>
      </c>
      <c r="AE73">
        <v>56.853282</v>
      </c>
      <c r="AF73">
        <v>53.400083000000002</v>
      </c>
    </row>
    <row r="74" spans="1:32" x14ac:dyDescent="0.25">
      <c r="A74" t="str">
        <f>"70000001023804974"</f>
        <v>70000001023804974</v>
      </c>
      <c r="B74" t="s">
        <v>883</v>
      </c>
      <c r="C74" t="s">
        <v>880</v>
      </c>
      <c r="D74" t="s">
        <v>881</v>
      </c>
      <c r="E74" t="s">
        <v>882</v>
      </c>
      <c r="G74" t="s">
        <v>863</v>
      </c>
      <c r="I74" t="s">
        <v>884</v>
      </c>
      <c r="K74" t="s">
        <v>885</v>
      </c>
      <c r="L74" t="s">
        <v>886</v>
      </c>
      <c r="M74" t="s">
        <v>50</v>
      </c>
      <c r="N74" t="s">
        <v>887</v>
      </c>
      <c r="O74" t="s">
        <v>57</v>
      </c>
      <c r="P74" t="s">
        <v>52</v>
      </c>
      <c r="AE74">
        <v>54.236873000000003</v>
      </c>
      <c r="AF74">
        <v>49.561556000000003</v>
      </c>
    </row>
    <row r="75" spans="1:32" x14ac:dyDescent="0.25">
      <c r="A75" t="str">
        <f>"13229852186382777"</f>
        <v>13229852186382777</v>
      </c>
      <c r="B75" t="s">
        <v>891</v>
      </c>
      <c r="C75" t="s">
        <v>888</v>
      </c>
      <c r="D75" t="s">
        <v>889</v>
      </c>
      <c r="E75" t="s">
        <v>890</v>
      </c>
      <c r="G75" t="s">
        <v>892</v>
      </c>
      <c r="H75">
        <v>682643</v>
      </c>
      <c r="I75" t="s">
        <v>893</v>
      </c>
      <c r="K75" t="s">
        <v>894</v>
      </c>
      <c r="L75" t="s">
        <v>895</v>
      </c>
      <c r="M75" t="s">
        <v>58</v>
      </c>
      <c r="N75" t="s">
        <v>273</v>
      </c>
      <c r="O75" t="s">
        <v>62</v>
      </c>
      <c r="P75" t="s">
        <v>59</v>
      </c>
      <c r="AE75">
        <v>50.231689000000003</v>
      </c>
      <c r="AF75">
        <v>136.90314599999999</v>
      </c>
    </row>
    <row r="76" spans="1:32" x14ac:dyDescent="0.25">
      <c r="A76" t="str">
        <f>"70000001044670379"</f>
        <v>70000001044670379</v>
      </c>
      <c r="B76" t="s">
        <v>899</v>
      </c>
      <c r="C76" t="s">
        <v>896</v>
      </c>
      <c r="D76" t="s">
        <v>897</v>
      </c>
      <c r="E76" t="s">
        <v>898</v>
      </c>
      <c r="G76" t="s">
        <v>900</v>
      </c>
      <c r="H76">
        <v>628684</v>
      </c>
      <c r="K76" t="s">
        <v>901</v>
      </c>
      <c r="M76" t="s">
        <v>44</v>
      </c>
      <c r="N76" t="s">
        <v>68</v>
      </c>
      <c r="O76" t="s">
        <v>57</v>
      </c>
      <c r="P76" t="s">
        <v>52</v>
      </c>
      <c r="AE76">
        <v>61.037427000000001</v>
      </c>
      <c r="AF76">
        <v>76.083015000000003</v>
      </c>
    </row>
    <row r="77" spans="1:32" x14ac:dyDescent="0.25">
      <c r="A77" t="str">
        <f>"12244689767892231"</f>
        <v>12244689767892231</v>
      </c>
      <c r="B77" t="s">
        <v>906</v>
      </c>
      <c r="C77" t="s">
        <v>902</v>
      </c>
      <c r="D77" t="s">
        <v>904</v>
      </c>
      <c r="E77" t="s">
        <v>905</v>
      </c>
      <c r="G77" t="s">
        <v>907</v>
      </c>
      <c r="H77">
        <v>456228</v>
      </c>
      <c r="I77" t="s">
        <v>903</v>
      </c>
      <c r="K77" t="s">
        <v>908</v>
      </c>
      <c r="L77" t="s">
        <v>909</v>
      </c>
      <c r="M77" t="s">
        <v>44</v>
      </c>
      <c r="N77" t="s">
        <v>96</v>
      </c>
      <c r="O77" t="s">
        <v>46</v>
      </c>
      <c r="P77" t="s">
        <v>59</v>
      </c>
      <c r="T77" t="s">
        <v>426</v>
      </c>
      <c r="U77" t="s">
        <v>427</v>
      </c>
      <c r="V77" t="s">
        <v>428</v>
      </c>
      <c r="W77" t="s">
        <v>429</v>
      </c>
      <c r="Y77" t="s">
        <v>430</v>
      </c>
      <c r="AE77">
        <v>55.143270000000001</v>
      </c>
      <c r="AF77">
        <v>59.666465000000002</v>
      </c>
    </row>
    <row r="78" spans="1:32" x14ac:dyDescent="0.25">
      <c r="A78" t="str">
        <f>"70000001034219035"</f>
        <v>70000001034219035</v>
      </c>
      <c r="B78" t="s">
        <v>910</v>
      </c>
      <c r="C78" t="s">
        <v>911</v>
      </c>
      <c r="D78" t="s">
        <v>912</v>
      </c>
      <c r="E78" t="s">
        <v>913</v>
      </c>
      <c r="G78" t="s">
        <v>914</v>
      </c>
      <c r="J78" t="s">
        <v>915</v>
      </c>
      <c r="K78" t="s">
        <v>916</v>
      </c>
      <c r="L78" t="s">
        <v>917</v>
      </c>
      <c r="M78" t="s">
        <v>918</v>
      </c>
      <c r="N78" t="s">
        <v>919</v>
      </c>
      <c r="O78" t="s">
        <v>920</v>
      </c>
      <c r="P78" t="s">
        <v>59</v>
      </c>
      <c r="Q78">
        <v>79288960000</v>
      </c>
      <c r="U78" t="s">
        <v>921</v>
      </c>
      <c r="V78" t="s">
        <v>922</v>
      </c>
      <c r="AE78">
        <v>43.299030000000002</v>
      </c>
      <c r="AF78">
        <v>45.843625000000003</v>
      </c>
    </row>
    <row r="79" spans="1:32" x14ac:dyDescent="0.25">
      <c r="A79" t="str">
        <f>"70000001037316091"</f>
        <v>70000001037316091</v>
      </c>
      <c r="B79" t="s">
        <v>923</v>
      </c>
      <c r="C79" t="s">
        <v>924</v>
      </c>
      <c r="D79" t="s">
        <v>928</v>
      </c>
      <c r="E79" t="s">
        <v>929</v>
      </c>
      <c r="G79" t="s">
        <v>930</v>
      </c>
      <c r="I79" t="s">
        <v>931</v>
      </c>
      <c r="J79" t="s">
        <v>932</v>
      </c>
      <c r="K79" t="s">
        <v>933</v>
      </c>
      <c r="L79" t="s">
        <v>925</v>
      </c>
      <c r="M79" t="s">
        <v>926</v>
      </c>
      <c r="N79" t="s">
        <v>927</v>
      </c>
      <c r="O79" t="s">
        <v>60</v>
      </c>
      <c r="P79" t="s">
        <v>53</v>
      </c>
      <c r="AE79">
        <v>56.106304999999999</v>
      </c>
      <c r="AF79">
        <v>47.708199999999998</v>
      </c>
    </row>
    <row r="80" spans="1:32" x14ac:dyDescent="0.25">
      <c r="A80" t="str">
        <f>"70000001023471959"</f>
        <v>70000001023471959</v>
      </c>
      <c r="B80" t="s">
        <v>934</v>
      </c>
      <c r="C80" t="s">
        <v>935</v>
      </c>
      <c r="D80" t="s">
        <v>936</v>
      </c>
      <c r="E80" t="s">
        <v>937</v>
      </c>
      <c r="G80" t="s">
        <v>938</v>
      </c>
      <c r="H80">
        <v>689000</v>
      </c>
      <c r="I80" t="s">
        <v>939</v>
      </c>
      <c r="J80" t="s">
        <v>940</v>
      </c>
      <c r="K80" t="s">
        <v>941</v>
      </c>
      <c r="L80" t="s">
        <v>942</v>
      </c>
      <c r="M80" t="s">
        <v>943</v>
      </c>
      <c r="N80" t="s">
        <v>944</v>
      </c>
      <c r="O80" t="s">
        <v>638</v>
      </c>
      <c r="P80" t="s">
        <v>59</v>
      </c>
      <c r="Q80" t="s">
        <v>945</v>
      </c>
      <c r="R80">
        <v>79246665544</v>
      </c>
      <c r="S80" t="s">
        <v>946</v>
      </c>
      <c r="U80" t="s">
        <v>947</v>
      </c>
      <c r="AE80">
        <v>64.733793000000006</v>
      </c>
      <c r="AF80">
        <v>177.51249200000001</v>
      </c>
    </row>
    <row r="81" spans="1:32" x14ac:dyDescent="0.25">
      <c r="A81" t="str">
        <f>"70000001027175238"</f>
        <v>70000001027175238</v>
      </c>
      <c r="B81" t="s">
        <v>949</v>
      </c>
      <c r="C81" t="s">
        <v>948</v>
      </c>
      <c r="D81" t="s">
        <v>950</v>
      </c>
      <c r="E81" t="s">
        <v>951</v>
      </c>
      <c r="G81" t="s">
        <v>952</v>
      </c>
      <c r="H81">
        <v>629306</v>
      </c>
      <c r="I81" t="s">
        <v>953</v>
      </c>
      <c r="K81" t="s">
        <v>954</v>
      </c>
      <c r="L81" t="s">
        <v>955</v>
      </c>
      <c r="M81" t="s">
        <v>44</v>
      </c>
      <c r="N81" t="s">
        <v>90</v>
      </c>
      <c r="O81" t="s">
        <v>69</v>
      </c>
      <c r="P81" t="s">
        <v>53</v>
      </c>
      <c r="U81" t="s">
        <v>956</v>
      </c>
      <c r="AE81">
        <v>66.089724000000004</v>
      </c>
      <c r="AF81">
        <v>76.695786999999996</v>
      </c>
    </row>
    <row r="82" spans="1:32" x14ac:dyDescent="0.25">
      <c r="A82" t="str">
        <f>"70000001024122263"</f>
        <v>70000001024122263</v>
      </c>
      <c r="B82" t="s">
        <v>958</v>
      </c>
      <c r="C82" t="s">
        <v>957</v>
      </c>
      <c r="D82" t="s">
        <v>959</v>
      </c>
      <c r="E82" t="s">
        <v>960</v>
      </c>
      <c r="G82" t="s">
        <v>961</v>
      </c>
      <c r="I82" t="s">
        <v>962</v>
      </c>
      <c r="J82" t="s">
        <v>963</v>
      </c>
      <c r="K82" t="s">
        <v>964</v>
      </c>
      <c r="L82" t="s">
        <v>965</v>
      </c>
      <c r="M82" t="s">
        <v>129</v>
      </c>
      <c r="N82" t="s">
        <v>503</v>
      </c>
      <c r="O82" t="s">
        <v>78</v>
      </c>
      <c r="Q82">
        <v>79022277777</v>
      </c>
      <c r="AE82">
        <v>58.050176999999998</v>
      </c>
      <c r="AF82">
        <v>38.845125000000003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Владимир</cp:lastModifiedBy>
  <dcterms:created xsi:type="dcterms:W3CDTF">2022-06-27T08:48:00Z</dcterms:created>
  <dcterms:modified xsi:type="dcterms:W3CDTF">2022-07-09T11:29:42Z</dcterms:modified>
</cp:coreProperties>
</file>